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 Springer\Documents\Elks\KEA\KEA 2017-18\Membership\"/>
    </mc:Choice>
  </mc:AlternateContent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Sheet1!$A$1:$W$49</definedName>
  </definedNames>
  <calcPr calcId="162913"/>
</workbook>
</file>

<file path=xl/calcChain.xml><?xml version="1.0" encoding="utf-8"?>
<calcChain xmlns="http://schemas.openxmlformats.org/spreadsheetml/2006/main">
  <c r="F19" i="1" l="1"/>
  <c r="Q47" i="1"/>
  <c r="P47" i="1"/>
  <c r="O47" i="1"/>
  <c r="L47" i="1"/>
  <c r="F47" i="1"/>
  <c r="W47" i="1" s="1"/>
  <c r="O39" i="1"/>
  <c r="P39" i="1"/>
  <c r="Q39" i="1"/>
  <c r="L39" i="1"/>
  <c r="F39" i="1"/>
  <c r="Q36" i="1"/>
  <c r="P36" i="1"/>
  <c r="O36" i="1"/>
  <c r="L36" i="1"/>
  <c r="F36" i="1"/>
  <c r="Q34" i="1"/>
  <c r="P34" i="1"/>
  <c r="O34" i="1"/>
  <c r="L34" i="1"/>
  <c r="F34" i="1"/>
  <c r="O26" i="1"/>
  <c r="P26" i="1"/>
  <c r="Q26" i="1"/>
  <c r="L26" i="1"/>
  <c r="F26" i="1"/>
  <c r="O25" i="1"/>
  <c r="P25" i="1"/>
  <c r="Q25" i="1"/>
  <c r="L25" i="1"/>
  <c r="F25" i="1"/>
  <c r="M25" i="1" s="1"/>
  <c r="O13" i="1"/>
  <c r="P13" i="1"/>
  <c r="Q13" i="1"/>
  <c r="L13" i="1"/>
  <c r="F13" i="1"/>
  <c r="Q8" i="1"/>
  <c r="P8" i="1"/>
  <c r="O8" i="1"/>
  <c r="L8" i="1"/>
  <c r="F8" i="1"/>
  <c r="Q37" i="1"/>
  <c r="P37" i="1"/>
  <c r="O37" i="1"/>
  <c r="L37" i="1"/>
  <c r="F37" i="1"/>
  <c r="O27" i="1"/>
  <c r="P27" i="1"/>
  <c r="Q27" i="1"/>
  <c r="L27" i="1"/>
  <c r="F27" i="1"/>
  <c r="Q22" i="1"/>
  <c r="P22" i="1"/>
  <c r="O22" i="1"/>
  <c r="L22" i="1"/>
  <c r="F22" i="1"/>
  <c r="Q20" i="1"/>
  <c r="P20" i="1"/>
  <c r="O20" i="1"/>
  <c r="L20" i="1"/>
  <c r="F20" i="1"/>
  <c r="Q7" i="1"/>
  <c r="Q9" i="1"/>
  <c r="Q10" i="1"/>
  <c r="Q11" i="1"/>
  <c r="Q12" i="1"/>
  <c r="P10" i="1"/>
  <c r="O10" i="1"/>
  <c r="L10" i="1"/>
  <c r="F10" i="1"/>
  <c r="F7" i="1"/>
  <c r="Q46" i="1"/>
  <c r="P46" i="1"/>
  <c r="O46" i="1"/>
  <c r="L46" i="1"/>
  <c r="F46" i="1"/>
  <c r="W46" i="1" s="1"/>
  <c r="T40" i="1"/>
  <c r="N40" i="1"/>
  <c r="K40" i="1"/>
  <c r="J40" i="1"/>
  <c r="I40" i="1"/>
  <c r="H40" i="1"/>
  <c r="G40" i="1"/>
  <c r="E40" i="1"/>
  <c r="D40" i="1"/>
  <c r="C40" i="1"/>
  <c r="B40" i="1"/>
  <c r="Q38" i="1"/>
  <c r="P38" i="1"/>
  <c r="O38" i="1"/>
  <c r="L38" i="1"/>
  <c r="F38" i="1"/>
  <c r="Q35" i="1"/>
  <c r="P35" i="1"/>
  <c r="O35" i="1"/>
  <c r="L35" i="1"/>
  <c r="F35" i="1"/>
  <c r="Q33" i="1"/>
  <c r="P33" i="1"/>
  <c r="O33" i="1"/>
  <c r="L33" i="1"/>
  <c r="F33" i="1"/>
  <c r="P11" i="1"/>
  <c r="O11" i="1"/>
  <c r="L11" i="1"/>
  <c r="F11" i="1"/>
  <c r="T14" i="1"/>
  <c r="N14" i="1"/>
  <c r="K14" i="1"/>
  <c r="J14" i="1"/>
  <c r="I14" i="1"/>
  <c r="H14" i="1"/>
  <c r="G14" i="1"/>
  <c r="E14" i="1"/>
  <c r="D14" i="1"/>
  <c r="C14" i="1"/>
  <c r="B14" i="1"/>
  <c r="C48" i="1"/>
  <c r="D48" i="1"/>
  <c r="E48" i="1"/>
  <c r="G48" i="1"/>
  <c r="H48" i="1"/>
  <c r="I48" i="1"/>
  <c r="J48" i="1"/>
  <c r="K48" i="1"/>
  <c r="N48" i="1"/>
  <c r="T48" i="1"/>
  <c r="B48" i="1"/>
  <c r="B28" i="1"/>
  <c r="O21" i="1"/>
  <c r="O23" i="1"/>
  <c r="O24" i="1"/>
  <c r="O19" i="1"/>
  <c r="O7" i="1"/>
  <c r="O9" i="1"/>
  <c r="O12" i="1"/>
  <c r="O6" i="1"/>
  <c r="M47" i="1" l="1"/>
  <c r="R47" i="1" s="1"/>
  <c r="U47" i="1" s="1"/>
  <c r="V47" i="1" s="1"/>
  <c r="M36" i="1"/>
  <c r="R36" i="1" s="1"/>
  <c r="S36" i="1" s="1"/>
  <c r="M39" i="1"/>
  <c r="R39" i="1" s="1"/>
  <c r="U39" i="1" s="1"/>
  <c r="V39" i="1" s="1"/>
  <c r="M34" i="1"/>
  <c r="R34" i="1" s="1"/>
  <c r="S34" i="1" s="1"/>
  <c r="R25" i="1"/>
  <c r="M26" i="1"/>
  <c r="R26" i="1" s="1"/>
  <c r="M27" i="1"/>
  <c r="R27" i="1" s="1"/>
  <c r="U27" i="1" s="1"/>
  <c r="V27" i="1" s="1"/>
  <c r="M20" i="1"/>
  <c r="R20" i="1" s="1"/>
  <c r="U20" i="1" s="1"/>
  <c r="V20" i="1" s="1"/>
  <c r="M22" i="1"/>
  <c r="R22" i="1" s="1"/>
  <c r="U22" i="1" s="1"/>
  <c r="V22" i="1" s="1"/>
  <c r="M37" i="1"/>
  <c r="R37" i="1" s="1"/>
  <c r="S37" i="1" s="1"/>
  <c r="M8" i="1"/>
  <c r="R8" i="1" s="1"/>
  <c r="S8" i="1" s="1"/>
  <c r="M13" i="1"/>
  <c r="R13" i="1" s="1"/>
  <c r="M10" i="1"/>
  <c r="R10" i="1" s="1"/>
  <c r="U10" i="1" s="1"/>
  <c r="V10" i="1" s="1"/>
  <c r="Q14" i="1"/>
  <c r="M46" i="1"/>
  <c r="R46" i="1" s="1"/>
  <c r="U46" i="1" s="1"/>
  <c r="V46" i="1" s="1"/>
  <c r="M11" i="1"/>
  <c r="R11" i="1" s="1"/>
  <c r="S11" i="1" s="1"/>
  <c r="Q48" i="1"/>
  <c r="M33" i="1"/>
  <c r="R33" i="1" s="1"/>
  <c r="U33" i="1" s="1"/>
  <c r="V33" i="1" s="1"/>
  <c r="M38" i="1"/>
  <c r="R38" i="1" s="1"/>
  <c r="S38" i="1" s="1"/>
  <c r="Q40" i="1"/>
  <c r="M35" i="1"/>
  <c r="R35" i="1" s="1"/>
  <c r="S35" i="1" s="1"/>
  <c r="O40" i="1"/>
  <c r="P40" i="1"/>
  <c r="F40" i="1"/>
  <c r="F41" i="1" s="1"/>
  <c r="L40" i="1"/>
  <c r="O14" i="1"/>
  <c r="F45" i="1"/>
  <c r="F48" i="1" l="1"/>
  <c r="W45" i="1"/>
  <c r="S47" i="1"/>
  <c r="S39" i="1"/>
  <c r="U34" i="1"/>
  <c r="V34" i="1" s="1"/>
  <c r="U36" i="1"/>
  <c r="V36" i="1" s="1"/>
  <c r="U8" i="1"/>
  <c r="V8" i="1" s="1"/>
  <c r="S20" i="1"/>
  <c r="U37" i="1"/>
  <c r="V37" i="1" s="1"/>
  <c r="U25" i="1"/>
  <c r="V25" i="1" s="1"/>
  <c r="S25" i="1"/>
  <c r="U26" i="1"/>
  <c r="V26" i="1" s="1"/>
  <c r="S26" i="1"/>
  <c r="S27" i="1"/>
  <c r="S22" i="1"/>
  <c r="U13" i="1"/>
  <c r="V13" i="1" s="1"/>
  <c r="S13" i="1"/>
  <c r="S10" i="1"/>
  <c r="S33" i="1"/>
  <c r="U38" i="1"/>
  <c r="V38" i="1" s="1"/>
  <c r="S46" i="1"/>
  <c r="U11" i="1"/>
  <c r="V11" i="1" s="1"/>
  <c r="U35" i="1"/>
  <c r="V35" i="1" s="1"/>
  <c r="M40" i="1"/>
  <c r="R40" i="1" s="1"/>
  <c r="U40" i="1" s="1"/>
  <c r="V40" i="1" s="1"/>
  <c r="Q21" i="1"/>
  <c r="Q23" i="1"/>
  <c r="Q24" i="1"/>
  <c r="Q19" i="1"/>
  <c r="P21" i="1"/>
  <c r="P23" i="1"/>
  <c r="P24" i="1"/>
  <c r="P19" i="1"/>
  <c r="P7" i="1"/>
  <c r="P9" i="1"/>
  <c r="P12" i="1"/>
  <c r="P6" i="1"/>
  <c r="L21" i="1"/>
  <c r="L23" i="1"/>
  <c r="L24" i="1"/>
  <c r="L19" i="1"/>
  <c r="F21" i="1"/>
  <c r="F23" i="1"/>
  <c r="F24" i="1"/>
  <c r="Q6" i="1"/>
  <c r="F49" i="1" l="1"/>
  <c r="W48" i="1"/>
  <c r="S40" i="1"/>
  <c r="M23" i="1"/>
  <c r="R23" i="1" s="1"/>
  <c r="S23" i="1" s="1"/>
  <c r="M19" i="1"/>
  <c r="R19" i="1" s="1"/>
  <c r="U19" i="1" s="1"/>
  <c r="V19" i="1" s="1"/>
  <c r="M24" i="1"/>
  <c r="R24" i="1" s="1"/>
  <c r="S24" i="1" s="1"/>
  <c r="M21" i="1"/>
  <c r="R21" i="1" s="1"/>
  <c r="S21" i="1" s="1"/>
  <c r="U23" i="1" l="1"/>
  <c r="V23" i="1" s="1"/>
  <c r="U24" i="1"/>
  <c r="V24" i="1" s="1"/>
  <c r="U21" i="1"/>
  <c r="V21" i="1" s="1"/>
  <c r="S19" i="1"/>
  <c r="L7" i="1"/>
  <c r="M7" i="1" s="1"/>
  <c r="L9" i="1"/>
  <c r="L12" i="1"/>
  <c r="L6" i="1"/>
  <c r="F9" i="1"/>
  <c r="F12" i="1"/>
  <c r="F6" i="1"/>
  <c r="M9" i="1" l="1"/>
  <c r="R9" i="1" s="1"/>
  <c r="S9" i="1" s="1"/>
  <c r="M6" i="1"/>
  <c r="R6" i="1" s="1"/>
  <c r="S6" i="1" s="1"/>
  <c r="M12" i="1"/>
  <c r="R12" i="1" s="1"/>
  <c r="R7" i="1"/>
  <c r="Q45" i="1"/>
  <c r="L45" i="1"/>
  <c r="L48" i="1" s="1"/>
  <c r="P45" i="1"/>
  <c r="P48" i="1" s="1"/>
  <c r="O45" i="1"/>
  <c r="O48" i="1" s="1"/>
  <c r="U9" i="1" l="1"/>
  <c r="V9" i="1" s="1"/>
  <c r="U6" i="1"/>
  <c r="V6" i="1" s="1"/>
  <c r="U7" i="1"/>
  <c r="V7" i="1" s="1"/>
  <c r="S7" i="1"/>
  <c r="U12" i="1"/>
  <c r="V12" i="1" s="1"/>
  <c r="S12" i="1"/>
  <c r="M45" i="1"/>
  <c r="M48" i="1" s="1"/>
  <c r="R45" i="1" l="1"/>
  <c r="R48" i="1" s="1"/>
  <c r="S45" i="1" l="1"/>
  <c r="S48" i="1" s="1"/>
  <c r="U45" i="1"/>
  <c r="U48" i="1" s="1"/>
  <c r="V45" i="1" l="1"/>
  <c r="V48" i="1" s="1"/>
  <c r="T28" i="1" l="1"/>
  <c r="C28" i="1"/>
  <c r="D28" i="1"/>
  <c r="E28" i="1"/>
  <c r="G28" i="1"/>
  <c r="H28" i="1"/>
  <c r="I28" i="1"/>
  <c r="J28" i="1"/>
  <c r="K28" i="1"/>
  <c r="N28" i="1"/>
  <c r="O28" i="1"/>
  <c r="F28" i="1" l="1"/>
  <c r="F29" i="1" s="1"/>
  <c r="F14" i="1"/>
  <c r="F15" i="1" s="1"/>
  <c r="Q28" i="1"/>
  <c r="P14" i="1"/>
  <c r="L14" i="1"/>
  <c r="L28" i="1"/>
  <c r="P28" i="1"/>
  <c r="M28" i="1" l="1"/>
  <c r="R28" i="1" s="1"/>
  <c r="S28" i="1" s="1"/>
  <c r="M14" i="1"/>
  <c r="R14" i="1" s="1"/>
  <c r="S14" i="1" s="1"/>
  <c r="U28" i="1" l="1"/>
  <c r="V28" i="1" s="1"/>
  <c r="U14" i="1"/>
  <c r="V14" i="1" s="1"/>
</calcChain>
</file>

<file path=xl/sharedStrings.xml><?xml version="1.0" encoding="utf-8"?>
<sst xmlns="http://schemas.openxmlformats.org/spreadsheetml/2006/main" count="219" uniqueCount="68">
  <si>
    <t>LODGE YEAR</t>
  </si>
  <si>
    <t>ELKS</t>
  </si>
  <si>
    <t>Begin</t>
  </si>
  <si>
    <t>Gain</t>
  </si>
  <si>
    <t xml:space="preserve">Gain </t>
  </si>
  <si>
    <t>Loss</t>
  </si>
  <si>
    <t>Current</t>
  </si>
  <si>
    <t>Total</t>
  </si>
  <si>
    <t>Lap</t>
  </si>
  <si>
    <t>Dlqncy</t>
  </si>
  <si>
    <t>Projected</t>
  </si>
  <si>
    <t>Present Status</t>
  </si>
  <si>
    <t>Cand</t>
  </si>
  <si>
    <t>Lodge Name &amp; #</t>
  </si>
  <si>
    <t>New</t>
  </si>
  <si>
    <t>Affiliated</t>
  </si>
  <si>
    <t>Rein.</t>
  </si>
  <si>
    <t>DNP</t>
  </si>
  <si>
    <t>Expel</t>
  </si>
  <si>
    <t>Transfer</t>
  </si>
  <si>
    <t>Absolute</t>
  </si>
  <si>
    <t>Deceased</t>
  </si>
  <si>
    <t>Mbrs.</t>
  </si>
  <si>
    <t>Unpaid</t>
  </si>
  <si>
    <t xml:space="preserve">   %</t>
  </si>
  <si>
    <t>Mbrshp</t>
  </si>
  <si>
    <t>gain/-loss</t>
  </si>
  <si>
    <t>Members</t>
  </si>
  <si>
    <t>Gain/Loss</t>
  </si>
  <si>
    <t xml:space="preserve"> </t>
  </si>
  <si>
    <t>Totals</t>
  </si>
  <si>
    <t xml:space="preserve">Totals </t>
  </si>
  <si>
    <t>State</t>
  </si>
  <si>
    <t>District</t>
  </si>
  <si>
    <t>Kansas</t>
  </si>
  <si>
    <t>3280 KS NORTHEAST</t>
  </si>
  <si>
    <t>Atchison  647</t>
  </si>
  <si>
    <t>Salaina 718</t>
  </si>
  <si>
    <t>Osawatomie 921</t>
  </si>
  <si>
    <t>Ottawa 803</t>
  </si>
  <si>
    <t>Junction City 1037</t>
  </si>
  <si>
    <t>Abilene 1675</t>
  </si>
  <si>
    <t>Clay Center 2253</t>
  </si>
  <si>
    <t>Overland Park 2395</t>
  </si>
  <si>
    <t>Mc Pherson 502</t>
  </si>
  <si>
    <t>Great Bend 1127</t>
  </si>
  <si>
    <t>Garden City 1404</t>
  </si>
  <si>
    <t>Pratt 1451</t>
  </si>
  <si>
    <t>Goodland 1528</t>
  </si>
  <si>
    <t>Russell 1715</t>
  </si>
  <si>
    <t>Liberal 1947</t>
  </si>
  <si>
    <t>Hill City 1995</t>
  </si>
  <si>
    <t>Hoxie 2415</t>
  </si>
  <si>
    <t>3360 KS SOUTHEAST</t>
  </si>
  <si>
    <t>Pittsburg 412</t>
  </si>
  <si>
    <t>Parsons 527</t>
  </si>
  <si>
    <t>Iola 569</t>
  </si>
  <si>
    <t>Fort Scott 579</t>
  </si>
  <si>
    <t>Galena 677</t>
  </si>
  <si>
    <t>Chanute 806</t>
  </si>
  <si>
    <t>El Dorado 1407</t>
  </si>
  <si>
    <t>3320 KS WEST</t>
  </si>
  <si>
    <t>2017-18</t>
  </si>
  <si>
    <t>High Delinquency</t>
  </si>
  <si>
    <t>September</t>
  </si>
  <si>
    <t>No new Members initiated in 5.5 months</t>
  </si>
  <si>
    <t>No new Members initiated in 5.5 months and high delinquency</t>
  </si>
  <si>
    <t xml:space="preserve">No new Members initiated in 5.5 months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</si>
</sst>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%"/>
    <numFmt numFmtId="166" formatCode="0.0000"/>
    <numFmt numFmtId="168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i/>
      <sz val="14"/>
      <color rgb="FF9C65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" fontId="2" fillId="0" borderId="0"/>
    <xf numFmtId="164" fontId="3" fillId="0" borderId="0" applyFont="0" applyFill="0" applyBorder="0" applyAlignment="0" applyProtection="0"/>
    <xf numFmtId="1" fontId="3" fillId="0" borderId="0"/>
    <xf numFmtId="0" fontId="7" fillId="2" borderId="1" applyNumberFormat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9" fontId="21" fillId="0" borderId="0" applyFont="0" applyFill="0" applyBorder="0" applyAlignment="0" applyProtection="0"/>
  </cellStyleXfs>
  <cellXfs count="130">
    <xf numFmtId="0" fontId="0" fillId="0" borderId="0" xfId="0"/>
    <xf numFmtId="0" fontId="11" fillId="5" borderId="0" xfId="7" applyFont="1"/>
    <xf numFmtId="0" fontId="11" fillId="5" borderId="0" xfId="7" applyFont="1" applyAlignment="1">
      <alignment horizontal="center"/>
    </xf>
    <xf numFmtId="0" fontId="11" fillId="5" borderId="0" xfId="7" applyFont="1" applyBorder="1" applyAlignment="1">
      <alignment horizontal="center"/>
    </xf>
    <xf numFmtId="0" fontId="11" fillId="5" borderId="2" xfId="7" applyFont="1" applyBorder="1" applyAlignment="1">
      <alignment horizontal="center"/>
    </xf>
    <xf numFmtId="0" fontId="11" fillId="5" borderId="3" xfId="7" applyFont="1" applyBorder="1" applyAlignment="1">
      <alignment horizontal="center"/>
    </xf>
    <xf numFmtId="0" fontId="11" fillId="5" borderId="4" xfId="7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5" fillId="6" borderId="0" xfId="0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0" fillId="6" borderId="0" xfId="0" applyFont="1" applyFill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/>
    <xf numFmtId="0" fontId="14" fillId="5" borderId="0" xfId="7" applyFont="1"/>
    <xf numFmtId="0" fontId="14" fillId="5" borderId="0" xfId="7" applyFont="1" applyAlignment="1">
      <alignment horizontal="center"/>
    </xf>
    <xf numFmtId="0" fontId="14" fillId="5" borderId="0" xfId="7" applyFont="1" applyBorder="1" applyAlignment="1">
      <alignment horizontal="center"/>
    </xf>
    <xf numFmtId="0" fontId="14" fillId="5" borderId="4" xfId="7" applyFont="1" applyBorder="1" applyAlignment="1">
      <alignment horizontal="center"/>
    </xf>
    <xf numFmtId="0" fontId="14" fillId="5" borderId="2" xfId="7" applyFont="1" applyBorder="1" applyAlignment="1">
      <alignment horizontal="center"/>
    </xf>
    <xf numFmtId="0" fontId="14" fillId="5" borderId="3" xfId="7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1" fillId="7" borderId="0" xfId="7" applyFont="1" applyFill="1" applyBorder="1" applyAlignment="1">
      <alignment horizontal="center"/>
    </xf>
    <xf numFmtId="0" fontId="14" fillId="7" borderId="0" xfId="7" applyFont="1" applyFill="1" applyBorder="1" applyAlignment="1">
      <alignment horizontal="center"/>
    </xf>
    <xf numFmtId="0" fontId="15" fillId="7" borderId="0" xfId="6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11" fillId="7" borderId="0" xfId="7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4" fillId="7" borderId="0" xfId="7" applyFont="1" applyFill="1" applyAlignment="1">
      <alignment horizontal="center"/>
    </xf>
    <xf numFmtId="0" fontId="15" fillId="7" borderId="0" xfId="6" applyFont="1" applyFill="1" applyAlignment="1">
      <alignment horizontal="center"/>
    </xf>
    <xf numFmtId="0" fontId="1" fillId="7" borderId="0" xfId="0" applyFont="1" applyFill="1"/>
    <xf numFmtId="0" fontId="0" fillId="7" borderId="0" xfId="0" applyFill="1" applyBorder="1" applyAlignment="1">
      <alignment horizontal="center"/>
    </xf>
    <xf numFmtId="0" fontId="0" fillId="7" borderId="0" xfId="0" applyFill="1" applyBorder="1"/>
    <xf numFmtId="0" fontId="15" fillId="6" borderId="0" xfId="6" applyFont="1" applyFill="1" applyBorder="1" applyAlignment="1">
      <alignment horizontal="center"/>
    </xf>
    <xf numFmtId="0" fontId="15" fillId="6" borderId="0" xfId="6" applyFont="1" applyFill="1" applyAlignment="1">
      <alignment horizontal="center"/>
    </xf>
    <xf numFmtId="0" fontId="0" fillId="6" borderId="0" xfId="0" applyFill="1"/>
    <xf numFmtId="0" fontId="12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0" xfId="0" applyFont="1" applyFill="1"/>
    <xf numFmtId="0" fontId="15" fillId="6" borderId="0" xfId="6" applyFont="1" applyFill="1"/>
    <xf numFmtId="0" fontId="5" fillId="6" borderId="0" xfId="0" applyFont="1" applyFill="1" applyBorder="1" applyAlignment="1">
      <alignment horizontal="center"/>
    </xf>
    <xf numFmtId="14" fontId="1" fillId="6" borderId="0" xfId="0" applyNumberFormat="1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5" fillId="6" borderId="2" xfId="6" applyFont="1" applyFill="1" applyBorder="1" applyAlignment="1">
      <alignment horizontal="center"/>
    </xf>
    <xf numFmtId="0" fontId="1" fillId="6" borderId="2" xfId="0" applyFont="1" applyFill="1" applyBorder="1"/>
    <xf numFmtId="0" fontId="4" fillId="6" borderId="0" xfId="0" applyFont="1" applyFill="1"/>
    <xf numFmtId="0" fontId="12" fillId="6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5" fillId="6" borderId="3" xfId="6" applyFont="1" applyFill="1" applyBorder="1" applyAlignment="1">
      <alignment horizontal="center"/>
    </xf>
    <xf numFmtId="0" fontId="1" fillId="6" borderId="3" xfId="0" applyFont="1" applyFill="1" applyBorder="1"/>
    <xf numFmtId="0" fontId="13" fillId="6" borderId="4" xfId="0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5" fillId="6" borderId="4" xfId="6" applyFont="1" applyFill="1" applyBorder="1" applyAlignment="1">
      <alignment horizontal="center"/>
    </xf>
    <xf numFmtId="0" fontId="1" fillId="6" borderId="4" xfId="0" applyFont="1" applyFill="1" applyBorder="1"/>
    <xf numFmtId="0" fontId="0" fillId="6" borderId="0" xfId="0" applyFill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2" xfId="0" applyFont="1" applyFill="1" applyBorder="1"/>
    <xf numFmtId="0" fontId="16" fillId="3" borderId="0" xfId="5" applyFont="1"/>
    <xf numFmtId="0" fontId="16" fillId="3" borderId="0" xfId="5" applyFont="1" applyAlignment="1">
      <alignment horizontal="center"/>
    </xf>
    <xf numFmtId="0" fontId="16" fillId="3" borderId="0" xfId="5" applyFont="1" applyBorder="1" applyAlignment="1">
      <alignment horizontal="center"/>
    </xf>
    <xf numFmtId="0" fontId="16" fillId="3" borderId="2" xfId="5" applyFont="1" applyBorder="1" applyAlignment="1">
      <alignment horizontal="center"/>
    </xf>
    <xf numFmtId="0" fontId="16" fillId="3" borderId="3" xfId="5" applyFont="1" applyBorder="1" applyAlignment="1">
      <alignment horizontal="center"/>
    </xf>
    <xf numFmtId="0" fontId="16" fillId="3" borderId="4" xfId="5" applyFont="1" applyBorder="1" applyAlignment="1">
      <alignment horizontal="center"/>
    </xf>
    <xf numFmtId="0" fontId="17" fillId="3" borderId="0" xfId="5" applyFont="1"/>
    <xf numFmtId="0" fontId="17" fillId="3" borderId="0" xfId="5" applyFont="1" applyAlignment="1">
      <alignment horizontal="center"/>
    </xf>
    <xf numFmtId="0" fontId="17" fillId="3" borderId="0" xfId="5" applyFont="1" applyBorder="1" applyAlignment="1">
      <alignment horizontal="center"/>
    </xf>
    <xf numFmtId="0" fontId="17" fillId="3" borderId="2" xfId="5" applyFont="1" applyBorder="1" applyAlignment="1">
      <alignment horizontal="center"/>
    </xf>
    <xf numFmtId="0" fontId="17" fillId="3" borderId="3" xfId="5" applyFont="1" applyBorder="1" applyAlignment="1">
      <alignment horizontal="center"/>
    </xf>
    <xf numFmtId="0" fontId="17" fillId="3" borderId="4" xfId="5" applyFont="1" applyBorder="1" applyAlignment="1">
      <alignment horizontal="center"/>
    </xf>
    <xf numFmtId="166" fontId="14" fillId="5" borderId="0" xfId="7" applyNumberFormat="1" applyFont="1"/>
    <xf numFmtId="0" fontId="17" fillId="7" borderId="0" xfId="0" applyFont="1" applyFill="1" applyAlignment="1">
      <alignment horizontal="left"/>
    </xf>
    <xf numFmtId="0" fontId="17" fillId="7" borderId="0" xfId="0" applyFont="1" applyFill="1" applyAlignment="1">
      <alignment horizontal="center"/>
    </xf>
    <xf numFmtId="0" fontId="18" fillId="7" borderId="0" xfId="0" applyFont="1" applyFill="1" applyBorder="1"/>
    <xf numFmtId="0" fontId="16" fillId="7" borderId="0" xfId="5" applyFont="1" applyFill="1" applyBorder="1" applyAlignment="1">
      <alignment horizontal="center"/>
    </xf>
    <xf numFmtId="0" fontId="17" fillId="7" borderId="0" xfId="5" applyFont="1" applyFill="1" applyBorder="1" applyAlignment="1">
      <alignment horizontal="center"/>
    </xf>
    <xf numFmtId="0" fontId="18" fillId="7" borderId="0" xfId="0" applyFont="1" applyFill="1"/>
    <xf numFmtId="0" fontId="16" fillId="7" borderId="0" xfId="5" applyFont="1" applyFill="1" applyAlignment="1">
      <alignment horizontal="center"/>
    </xf>
    <xf numFmtId="0" fontId="17" fillId="7" borderId="0" xfId="5" applyFont="1" applyFill="1" applyAlignment="1">
      <alignment horizontal="center"/>
    </xf>
    <xf numFmtId="0" fontId="19" fillId="7" borderId="0" xfId="0" applyFont="1" applyFill="1"/>
    <xf numFmtId="0" fontId="20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0" xfId="0" applyFont="1" applyFill="1"/>
    <xf numFmtId="0" fontId="12" fillId="6" borderId="0" xfId="0" applyFont="1" applyFill="1"/>
    <xf numFmtId="0" fontId="18" fillId="6" borderId="0" xfId="0" applyFont="1" applyFill="1"/>
    <xf numFmtId="0" fontId="12" fillId="7" borderId="0" xfId="0" applyFont="1" applyFill="1"/>
    <xf numFmtId="0" fontId="17" fillId="6" borderId="0" xfId="0" applyFont="1" applyFill="1" applyAlignment="1">
      <alignment horizontal="left"/>
    </xf>
    <xf numFmtId="0" fontId="17" fillId="6" borderId="0" xfId="0" applyFont="1" applyFill="1" applyAlignment="1">
      <alignment horizontal="center"/>
    </xf>
    <xf numFmtId="0" fontId="18" fillId="6" borderId="0" xfId="0" applyFont="1" applyFill="1" applyBorder="1"/>
    <xf numFmtId="168" fontId="17" fillId="3" borderId="0" xfId="8" applyNumberFormat="1" applyFont="1" applyFill="1"/>
    <xf numFmtId="168" fontId="17" fillId="3" borderId="0" xfId="8" applyNumberFormat="1" applyFont="1" applyFill="1" applyAlignment="1">
      <alignment horizontal="center"/>
    </xf>
    <xf numFmtId="168" fontId="17" fillId="3" borderId="0" xfId="8" applyNumberFormat="1" applyFont="1" applyFill="1" applyBorder="1" applyAlignment="1">
      <alignment horizontal="center"/>
    </xf>
    <xf numFmtId="168" fontId="17" fillId="7" borderId="0" xfId="8" applyNumberFormat="1" applyFont="1" applyFill="1" applyBorder="1" applyAlignment="1">
      <alignment horizontal="center"/>
    </xf>
    <xf numFmtId="168" fontId="17" fillId="7" borderId="0" xfId="8" applyNumberFormat="1" applyFont="1" applyFill="1" applyAlignment="1">
      <alignment horizontal="center"/>
    </xf>
    <xf numFmtId="168" fontId="17" fillId="3" borderId="2" xfId="8" applyNumberFormat="1" applyFont="1" applyFill="1" applyBorder="1" applyAlignment="1">
      <alignment horizontal="center"/>
    </xf>
    <xf numFmtId="168" fontId="17" fillId="3" borderId="3" xfId="8" applyNumberFormat="1" applyFont="1" applyFill="1" applyBorder="1" applyAlignment="1">
      <alignment horizontal="center"/>
    </xf>
    <xf numFmtId="168" fontId="17" fillId="3" borderId="4" xfId="8" applyNumberFormat="1" applyFont="1" applyFill="1" applyBorder="1" applyAlignment="1">
      <alignment horizontal="center"/>
    </xf>
    <xf numFmtId="168" fontId="14" fillId="5" borderId="0" xfId="8" applyNumberFormat="1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5" fillId="0" borderId="0" xfId="6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8" fillId="0" borderId="0" xfId="0" applyFont="1" applyFill="1"/>
    <xf numFmtId="0" fontId="1" fillId="0" borderId="0" xfId="0" applyFont="1" applyFill="1"/>
    <xf numFmtId="168" fontId="1" fillId="6" borderId="0" xfId="8" applyNumberFormat="1" applyFont="1" applyFill="1" applyAlignment="1">
      <alignment horizontal="left"/>
    </xf>
    <xf numFmtId="168" fontId="1" fillId="6" borderId="2" xfId="8" applyNumberFormat="1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6" borderId="0" xfId="0" applyFill="1" applyBorder="1" applyAlignment="1">
      <alignment horizontal="left"/>
    </xf>
    <xf numFmtId="0" fontId="1" fillId="6" borderId="0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2" fillId="6" borderId="0" xfId="0" applyFont="1" applyFill="1" applyAlignment="1">
      <alignment horizontal="left"/>
    </xf>
    <xf numFmtId="0" fontId="18" fillId="6" borderId="0" xfId="0" applyFont="1" applyFill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</cellXfs>
  <cellStyles count="9">
    <cellStyle name="Bad" xfId="5" builtinId="27"/>
    <cellStyle name="Check Cell" xfId="4" builtinId="23" hidden="1"/>
    <cellStyle name="Good" xfId="7" builtinId="26"/>
    <cellStyle name="Neutral" xfId="6" builtinId="28"/>
    <cellStyle name="Normal" xfId="0" builtinId="0"/>
    <cellStyle name="Normal 2" xfId="1"/>
    <cellStyle name="Normal 2 2" xfId="3"/>
    <cellStyle name="Percent" xfId="8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tabSelected="1" topLeftCell="B1" workbookViewId="0">
      <selection activeCell="B3" sqref="B3"/>
    </sheetView>
  </sheetViews>
  <sheetFormatPr defaultRowHeight="18.75" x14ac:dyDescent="0.3"/>
  <cols>
    <col min="1" max="1" width="25.140625" style="54" bestFit="1" customWidth="1"/>
    <col min="2" max="2" width="10.7109375" style="40" bestFit="1" customWidth="1"/>
    <col min="3" max="3" width="14" style="40" bestFit="1" customWidth="1"/>
    <col min="4" max="4" width="9.42578125" style="40" bestFit="1" customWidth="1"/>
    <col min="5" max="5" width="7" style="40" bestFit="1" customWidth="1"/>
    <col min="6" max="6" width="7.28515625" style="17" bestFit="1" customWidth="1"/>
    <col min="7" max="7" width="5.5703125" style="40" bestFit="1" customWidth="1"/>
    <col min="8" max="8" width="5.85546875" style="40" bestFit="1" customWidth="1"/>
    <col min="9" max="9" width="8.28515625" style="40" bestFit="1" customWidth="1"/>
    <col min="10" max="10" width="9" style="40" bestFit="1" customWidth="1"/>
    <col min="11" max="11" width="9.5703125" style="40" bestFit="1" customWidth="1"/>
    <col min="12" max="12" width="6" style="68" bestFit="1" customWidth="1"/>
    <col min="13" max="13" width="7.7109375" style="11" bestFit="1" customWidth="1"/>
    <col min="14" max="14" width="9.28515625" style="74" bestFit="1" customWidth="1"/>
    <col min="15" max="15" width="7" style="40" bestFit="1" customWidth="1"/>
    <col min="16" max="16" width="5.5703125" style="40" bestFit="1" customWidth="1"/>
    <col min="17" max="17" width="9.140625" style="99" bestFit="1" customWidth="1"/>
    <col min="18" max="18" width="9.5703125" style="11" bestFit="1" customWidth="1"/>
    <col min="19" max="19" width="13.85546875" style="10" bestFit="1" customWidth="1"/>
    <col min="20" max="20" width="6" style="1" bestFit="1" customWidth="1"/>
    <col min="21" max="21" width="9.5703125" style="11" bestFit="1" customWidth="1"/>
    <col min="22" max="22" width="13.140625" style="44" bestFit="1" customWidth="1"/>
    <col min="23" max="23" width="74.5703125" style="121" bestFit="1" customWidth="1"/>
    <col min="24" max="16384" width="9.140625" style="40"/>
  </cols>
  <sheetData>
    <row r="1" spans="1:29" s="43" customFormat="1" x14ac:dyDescent="0.3">
      <c r="A1" s="41" t="s">
        <v>0</v>
      </c>
      <c r="B1" s="42" t="s">
        <v>62</v>
      </c>
      <c r="C1" s="42"/>
      <c r="D1" s="42"/>
      <c r="E1" s="42"/>
      <c r="F1" s="17"/>
      <c r="L1" s="68"/>
      <c r="N1" s="74"/>
      <c r="Q1" s="99"/>
      <c r="S1" s="10"/>
      <c r="T1" s="1"/>
      <c r="V1" s="44"/>
      <c r="W1" s="120"/>
    </row>
    <row r="2" spans="1:29" s="43" customFormat="1" x14ac:dyDescent="0.3">
      <c r="A2" s="41" t="s">
        <v>34</v>
      </c>
      <c r="B2" s="42" t="s">
        <v>1</v>
      </c>
      <c r="C2" s="42" t="s">
        <v>64</v>
      </c>
      <c r="D2" s="42">
        <v>15</v>
      </c>
      <c r="E2" s="42">
        <v>2017</v>
      </c>
      <c r="F2" s="17"/>
      <c r="L2" s="68"/>
      <c r="N2" s="74"/>
      <c r="Q2" s="99"/>
      <c r="S2" s="10"/>
      <c r="T2" s="1"/>
      <c r="V2" s="44"/>
      <c r="W2" s="120"/>
    </row>
    <row r="4" spans="1:29" x14ac:dyDescent="0.3">
      <c r="A4" s="41" t="s">
        <v>35</v>
      </c>
      <c r="B4" s="10" t="s">
        <v>2</v>
      </c>
      <c r="C4" s="10" t="s">
        <v>3</v>
      </c>
      <c r="D4" s="10" t="s">
        <v>3</v>
      </c>
      <c r="E4" s="10" t="s">
        <v>3</v>
      </c>
      <c r="F4" s="18" t="s">
        <v>4</v>
      </c>
      <c r="G4" s="10" t="s">
        <v>5</v>
      </c>
      <c r="H4" s="10" t="s">
        <v>5</v>
      </c>
      <c r="I4" s="10" t="s">
        <v>5</v>
      </c>
      <c r="J4" s="10" t="s">
        <v>5</v>
      </c>
      <c r="K4" s="10" t="s">
        <v>5</v>
      </c>
      <c r="L4" s="69" t="s">
        <v>5</v>
      </c>
      <c r="M4" s="10" t="s">
        <v>6</v>
      </c>
      <c r="N4" s="75" t="s">
        <v>7</v>
      </c>
      <c r="O4" s="10" t="s">
        <v>7</v>
      </c>
      <c r="P4" s="10" t="s">
        <v>8</v>
      </c>
      <c r="Q4" s="100" t="s">
        <v>9</v>
      </c>
      <c r="R4" s="10" t="s">
        <v>10</v>
      </c>
      <c r="S4" s="10" t="s">
        <v>11</v>
      </c>
      <c r="T4" s="2" t="s">
        <v>12</v>
      </c>
      <c r="U4" s="10" t="s">
        <v>10</v>
      </c>
      <c r="V4" s="39" t="s">
        <v>10</v>
      </c>
    </row>
    <row r="5" spans="1:29" s="47" customFormat="1" x14ac:dyDescent="0.3">
      <c r="A5" s="45" t="s">
        <v>13</v>
      </c>
      <c r="B5" s="46"/>
      <c r="C5" s="15" t="s">
        <v>14</v>
      </c>
      <c r="D5" s="15" t="s">
        <v>15</v>
      </c>
      <c r="E5" s="15" t="s">
        <v>16</v>
      </c>
      <c r="F5" s="19" t="s">
        <v>7</v>
      </c>
      <c r="G5" s="15" t="s">
        <v>17</v>
      </c>
      <c r="H5" s="15" t="s">
        <v>18</v>
      </c>
      <c r="I5" s="15" t="s">
        <v>19</v>
      </c>
      <c r="J5" s="15" t="s">
        <v>20</v>
      </c>
      <c r="K5" s="15" t="s">
        <v>21</v>
      </c>
      <c r="L5" s="70" t="s">
        <v>7</v>
      </c>
      <c r="M5" s="15" t="s">
        <v>22</v>
      </c>
      <c r="N5" s="76" t="s">
        <v>23</v>
      </c>
      <c r="O5" s="15" t="s">
        <v>5</v>
      </c>
      <c r="P5" s="15" t="s">
        <v>5</v>
      </c>
      <c r="Q5" s="101" t="s">
        <v>24</v>
      </c>
      <c r="R5" s="15" t="s">
        <v>25</v>
      </c>
      <c r="S5" s="15" t="s">
        <v>26</v>
      </c>
      <c r="T5" s="3" t="s">
        <v>7</v>
      </c>
      <c r="U5" s="15" t="s">
        <v>27</v>
      </c>
      <c r="V5" s="38" t="s">
        <v>28</v>
      </c>
      <c r="W5" s="122" t="s">
        <v>29</v>
      </c>
    </row>
    <row r="6" spans="1:29" s="16" customFormat="1" x14ac:dyDescent="0.3">
      <c r="A6" s="13" t="s">
        <v>36</v>
      </c>
      <c r="B6" s="15">
        <v>331</v>
      </c>
      <c r="C6" s="14">
        <v>4</v>
      </c>
      <c r="D6" s="14">
        <v>0</v>
      </c>
      <c r="E6" s="14">
        <v>0</v>
      </c>
      <c r="F6" s="19">
        <f>SUM(C6:E6)</f>
        <v>4</v>
      </c>
      <c r="G6" s="14">
        <v>0</v>
      </c>
      <c r="H6" s="14">
        <v>0</v>
      </c>
      <c r="I6" s="14">
        <v>0</v>
      </c>
      <c r="J6" s="14">
        <v>2</v>
      </c>
      <c r="K6" s="14">
        <v>1</v>
      </c>
      <c r="L6" s="70">
        <f>SUM(G6:K6)</f>
        <v>3</v>
      </c>
      <c r="M6" s="15">
        <f>SUM(B6+F6-L6)</f>
        <v>332</v>
      </c>
      <c r="N6" s="76">
        <v>31</v>
      </c>
      <c r="O6" s="14">
        <f>SUM(G6+H6+I6+J6+K6+N6)</f>
        <v>34</v>
      </c>
      <c r="P6" s="14">
        <f>SUM(G6+H6+J6+N6)</f>
        <v>33</v>
      </c>
      <c r="Q6" s="101">
        <f>SUM(N6/B6)</f>
        <v>9.3655589123867067E-2</v>
      </c>
      <c r="R6" s="15">
        <f>SUM(M6-N6)</f>
        <v>301</v>
      </c>
      <c r="S6" s="15">
        <f>SUM(R6-B6)</f>
        <v>-30</v>
      </c>
      <c r="T6" s="3">
        <v>1</v>
      </c>
      <c r="U6" s="15">
        <f>SUM(R6+T6)</f>
        <v>302</v>
      </c>
      <c r="V6" s="38">
        <f>SUM(U6-B6)</f>
        <v>-29</v>
      </c>
      <c r="W6" s="123"/>
    </row>
    <row r="7" spans="1:29" s="16" customFormat="1" x14ac:dyDescent="0.3">
      <c r="A7" s="13" t="s">
        <v>37</v>
      </c>
      <c r="B7" s="15">
        <v>94</v>
      </c>
      <c r="C7" s="14">
        <v>3</v>
      </c>
      <c r="D7" s="14">
        <v>0</v>
      </c>
      <c r="E7" s="14">
        <v>1</v>
      </c>
      <c r="F7" s="19">
        <f t="shared" ref="F7:F13" si="0">SUM(C7:E7)</f>
        <v>4</v>
      </c>
      <c r="G7" s="14">
        <v>1</v>
      </c>
      <c r="H7" s="14">
        <v>3</v>
      </c>
      <c r="I7" s="14">
        <v>0</v>
      </c>
      <c r="J7" s="14">
        <v>0</v>
      </c>
      <c r="K7" s="14">
        <v>1</v>
      </c>
      <c r="L7" s="70">
        <f t="shared" ref="L7:L14" si="1">SUM(G7:K7)</f>
        <v>5</v>
      </c>
      <c r="M7" s="15">
        <f>SUM(B7+F7-L7)</f>
        <v>93</v>
      </c>
      <c r="N7" s="76">
        <v>6</v>
      </c>
      <c r="O7" s="14">
        <f t="shared" ref="O7:O13" si="2">SUM(G7+H7+I7+J7+K7+N7)</f>
        <v>11</v>
      </c>
      <c r="P7" s="14">
        <f t="shared" ref="P7:P14" si="3">SUM(G7+H7+J7+N7)</f>
        <v>10</v>
      </c>
      <c r="Q7" s="101">
        <f t="shared" ref="Q7:Q14" si="4">SUM(N7/B7)</f>
        <v>6.3829787234042548E-2</v>
      </c>
      <c r="R7" s="15">
        <f t="shared" ref="R7:R14" si="5">SUM(M7-N7)</f>
        <v>87</v>
      </c>
      <c r="S7" s="15">
        <f t="shared" ref="S7:S14" si="6">SUM(R7-B7)</f>
        <v>-7</v>
      </c>
      <c r="T7" s="3">
        <v>1</v>
      </c>
      <c r="U7" s="15">
        <f t="shared" ref="U7:U14" si="7">SUM(R7+T7)</f>
        <v>88</v>
      </c>
      <c r="V7" s="38">
        <f t="shared" ref="V7:V14" si="8">SUM(U7-B7)</f>
        <v>-6</v>
      </c>
      <c r="W7" s="123"/>
    </row>
    <row r="8" spans="1:29" s="16" customFormat="1" ht="21" x14ac:dyDescent="0.35">
      <c r="A8" s="23" t="s">
        <v>39</v>
      </c>
      <c r="B8" s="15">
        <v>155</v>
      </c>
      <c r="C8" s="14">
        <v>0</v>
      </c>
      <c r="D8" s="14">
        <v>0</v>
      </c>
      <c r="E8" s="14">
        <v>3</v>
      </c>
      <c r="F8" s="19">
        <f t="shared" si="0"/>
        <v>3</v>
      </c>
      <c r="G8" s="14">
        <v>0</v>
      </c>
      <c r="H8" s="14">
        <v>1</v>
      </c>
      <c r="I8" s="14">
        <v>0</v>
      </c>
      <c r="J8" s="14">
        <v>0</v>
      </c>
      <c r="K8" s="14">
        <v>3</v>
      </c>
      <c r="L8" s="70">
        <f t="shared" si="1"/>
        <v>4</v>
      </c>
      <c r="M8" s="15">
        <f t="shared" ref="M8:M14" si="9">SUM(B8+F8-L8)</f>
        <v>154</v>
      </c>
      <c r="N8" s="76">
        <v>16</v>
      </c>
      <c r="O8" s="14">
        <f t="shared" si="2"/>
        <v>20</v>
      </c>
      <c r="P8" s="14">
        <f t="shared" si="3"/>
        <v>17</v>
      </c>
      <c r="Q8" s="101">
        <f t="shared" si="4"/>
        <v>0.1032258064516129</v>
      </c>
      <c r="R8" s="15">
        <f t="shared" si="5"/>
        <v>138</v>
      </c>
      <c r="S8" s="15">
        <f t="shared" si="6"/>
        <v>-17</v>
      </c>
      <c r="T8" s="3">
        <v>2</v>
      </c>
      <c r="U8" s="15">
        <f t="shared" si="7"/>
        <v>140</v>
      </c>
      <c r="V8" s="38">
        <f t="shared" si="8"/>
        <v>-15</v>
      </c>
      <c r="W8" s="81" t="s">
        <v>65</v>
      </c>
      <c r="X8" s="91"/>
      <c r="Y8" s="92"/>
      <c r="Z8" s="92"/>
      <c r="AA8" s="86"/>
      <c r="AB8" s="86"/>
      <c r="AC8" s="89"/>
    </row>
    <row r="9" spans="1:29" s="47" customFormat="1" x14ac:dyDescent="0.3">
      <c r="A9" s="13" t="s">
        <v>38</v>
      </c>
      <c r="B9" s="15">
        <v>249</v>
      </c>
      <c r="C9" s="48">
        <v>4</v>
      </c>
      <c r="D9" s="48">
        <v>1</v>
      </c>
      <c r="E9" s="48">
        <v>3</v>
      </c>
      <c r="F9" s="19">
        <f t="shared" si="0"/>
        <v>8</v>
      </c>
      <c r="G9" s="48">
        <v>0</v>
      </c>
      <c r="H9" s="48">
        <v>0</v>
      </c>
      <c r="I9" s="48">
        <v>0</v>
      </c>
      <c r="J9" s="48">
        <v>0</v>
      </c>
      <c r="K9" s="48">
        <v>3</v>
      </c>
      <c r="L9" s="70">
        <f t="shared" si="1"/>
        <v>3</v>
      </c>
      <c r="M9" s="15">
        <f>SUM(B9+F9-L9)</f>
        <v>254</v>
      </c>
      <c r="N9" s="76">
        <v>42</v>
      </c>
      <c r="O9" s="48">
        <f t="shared" si="2"/>
        <v>45</v>
      </c>
      <c r="P9" s="48">
        <f t="shared" si="3"/>
        <v>42</v>
      </c>
      <c r="Q9" s="101">
        <f t="shared" si="4"/>
        <v>0.16867469879518071</v>
      </c>
      <c r="R9" s="15">
        <f>SUM(M9-N9)</f>
        <v>212</v>
      </c>
      <c r="S9" s="15">
        <f t="shared" si="6"/>
        <v>-37</v>
      </c>
      <c r="T9" s="3">
        <v>3</v>
      </c>
      <c r="U9" s="15">
        <f t="shared" si="7"/>
        <v>215</v>
      </c>
      <c r="V9" s="38">
        <f t="shared" si="8"/>
        <v>-34</v>
      </c>
      <c r="W9" s="122"/>
    </row>
    <row r="10" spans="1:29" s="47" customFormat="1" x14ac:dyDescent="0.3">
      <c r="A10" s="13" t="s">
        <v>40</v>
      </c>
      <c r="B10" s="15">
        <v>270</v>
      </c>
      <c r="C10" s="48">
        <v>14</v>
      </c>
      <c r="D10" s="48">
        <v>1</v>
      </c>
      <c r="E10" s="48">
        <v>0</v>
      </c>
      <c r="F10" s="19">
        <f t="shared" si="0"/>
        <v>15</v>
      </c>
      <c r="G10" s="48">
        <v>3</v>
      </c>
      <c r="H10" s="48">
        <v>0</v>
      </c>
      <c r="I10" s="48">
        <v>0</v>
      </c>
      <c r="J10" s="48">
        <v>1</v>
      </c>
      <c r="K10" s="48">
        <v>2</v>
      </c>
      <c r="L10" s="70">
        <f t="shared" si="1"/>
        <v>6</v>
      </c>
      <c r="M10" s="15">
        <f>SUM(B10+F10-L10)</f>
        <v>279</v>
      </c>
      <c r="N10" s="76">
        <v>28</v>
      </c>
      <c r="O10" s="48">
        <f t="shared" si="2"/>
        <v>34</v>
      </c>
      <c r="P10" s="48">
        <f t="shared" si="3"/>
        <v>32</v>
      </c>
      <c r="Q10" s="101">
        <f t="shared" si="4"/>
        <v>0.1037037037037037</v>
      </c>
      <c r="R10" s="15">
        <f>SUM(M10-N10)</f>
        <v>251</v>
      </c>
      <c r="S10" s="15">
        <f t="shared" si="6"/>
        <v>-19</v>
      </c>
      <c r="T10" s="3">
        <v>0</v>
      </c>
      <c r="U10" s="15">
        <f t="shared" si="7"/>
        <v>251</v>
      </c>
      <c r="V10" s="38">
        <f t="shared" si="8"/>
        <v>-19</v>
      </c>
      <c r="W10" s="122"/>
    </row>
    <row r="11" spans="1:29" s="47" customFormat="1" x14ac:dyDescent="0.3">
      <c r="A11" s="13" t="s">
        <v>41</v>
      </c>
      <c r="B11" s="15">
        <v>278</v>
      </c>
      <c r="C11" s="48">
        <v>2</v>
      </c>
      <c r="D11" s="48">
        <v>0</v>
      </c>
      <c r="E11" s="48">
        <v>3</v>
      </c>
      <c r="F11" s="18">
        <f t="shared" si="0"/>
        <v>5</v>
      </c>
      <c r="G11" s="48">
        <v>0</v>
      </c>
      <c r="H11" s="48">
        <v>0</v>
      </c>
      <c r="I11" s="48">
        <v>1</v>
      </c>
      <c r="J11" s="48">
        <v>0</v>
      </c>
      <c r="K11" s="48">
        <v>3</v>
      </c>
      <c r="L11" s="70">
        <f t="shared" si="1"/>
        <v>4</v>
      </c>
      <c r="M11" s="15">
        <f t="shared" si="9"/>
        <v>279</v>
      </c>
      <c r="N11" s="76">
        <v>28</v>
      </c>
      <c r="O11" s="48">
        <f t="shared" si="2"/>
        <v>32</v>
      </c>
      <c r="P11" s="48">
        <f t="shared" si="3"/>
        <v>28</v>
      </c>
      <c r="Q11" s="101">
        <f t="shared" si="4"/>
        <v>0.10071942446043165</v>
      </c>
      <c r="R11" s="15">
        <f t="shared" si="5"/>
        <v>251</v>
      </c>
      <c r="S11" s="15">
        <f t="shared" si="6"/>
        <v>-27</v>
      </c>
      <c r="T11" s="3">
        <v>0</v>
      </c>
      <c r="U11" s="15">
        <f t="shared" si="7"/>
        <v>251</v>
      </c>
      <c r="V11" s="38">
        <f t="shared" si="8"/>
        <v>-27</v>
      </c>
      <c r="W11" s="96"/>
      <c r="X11" s="97"/>
      <c r="Y11" s="98"/>
      <c r="Z11" s="98"/>
    </row>
    <row r="12" spans="1:29" s="47" customFormat="1" x14ac:dyDescent="0.3">
      <c r="A12" s="13" t="s">
        <v>42</v>
      </c>
      <c r="B12" s="15">
        <v>234</v>
      </c>
      <c r="C12" s="48">
        <v>2</v>
      </c>
      <c r="D12" s="48">
        <v>0</v>
      </c>
      <c r="E12" s="48">
        <v>0</v>
      </c>
      <c r="F12" s="18">
        <f t="shared" si="0"/>
        <v>2</v>
      </c>
      <c r="G12" s="48">
        <v>0</v>
      </c>
      <c r="H12" s="48">
        <v>0</v>
      </c>
      <c r="I12" s="48">
        <v>1</v>
      </c>
      <c r="J12" s="48">
        <v>0</v>
      </c>
      <c r="K12" s="48">
        <v>1</v>
      </c>
      <c r="L12" s="70">
        <f t="shared" si="1"/>
        <v>2</v>
      </c>
      <c r="M12" s="15">
        <f t="shared" si="9"/>
        <v>234</v>
      </c>
      <c r="N12" s="76">
        <v>45</v>
      </c>
      <c r="O12" s="48">
        <f t="shared" si="2"/>
        <v>47</v>
      </c>
      <c r="P12" s="48">
        <f t="shared" si="3"/>
        <v>45</v>
      </c>
      <c r="Q12" s="101">
        <f t="shared" si="4"/>
        <v>0.19230769230769232</v>
      </c>
      <c r="R12" s="15">
        <f t="shared" si="5"/>
        <v>189</v>
      </c>
      <c r="S12" s="15">
        <f t="shared" si="6"/>
        <v>-45</v>
      </c>
      <c r="T12" s="3">
        <v>2</v>
      </c>
      <c r="U12" s="15">
        <f t="shared" si="7"/>
        <v>191</v>
      </c>
      <c r="V12" s="38">
        <f t="shared" si="8"/>
        <v>-43</v>
      </c>
      <c r="W12" s="96"/>
      <c r="X12" s="97"/>
      <c r="Y12" s="98"/>
    </row>
    <row r="13" spans="1:29" s="37" customFormat="1" x14ac:dyDescent="0.3">
      <c r="A13" s="23" t="s">
        <v>43</v>
      </c>
      <c r="B13" s="24">
        <v>234</v>
      </c>
      <c r="C13" s="36">
        <v>8</v>
      </c>
      <c r="D13" s="36">
        <v>2</v>
      </c>
      <c r="E13" s="36">
        <v>0</v>
      </c>
      <c r="F13" s="26">
        <f t="shared" si="0"/>
        <v>10</v>
      </c>
      <c r="G13" s="36">
        <v>0</v>
      </c>
      <c r="H13" s="36">
        <v>0</v>
      </c>
      <c r="I13" s="36">
        <v>0</v>
      </c>
      <c r="J13" s="36">
        <v>0</v>
      </c>
      <c r="K13" s="36">
        <v>1</v>
      </c>
      <c r="L13" s="84">
        <f t="shared" si="1"/>
        <v>1</v>
      </c>
      <c r="M13" s="24">
        <f t="shared" si="9"/>
        <v>243</v>
      </c>
      <c r="N13" s="85">
        <v>52</v>
      </c>
      <c r="O13" s="36">
        <f t="shared" si="2"/>
        <v>53</v>
      </c>
      <c r="P13" s="36">
        <f t="shared" si="3"/>
        <v>52</v>
      </c>
      <c r="Q13" s="102">
        <f t="shared" si="4"/>
        <v>0.22222222222222221</v>
      </c>
      <c r="R13" s="24">
        <f t="shared" si="5"/>
        <v>191</v>
      </c>
      <c r="S13" s="24">
        <f t="shared" si="6"/>
        <v>-43</v>
      </c>
      <c r="T13" s="25">
        <v>6</v>
      </c>
      <c r="U13" s="24">
        <f t="shared" si="7"/>
        <v>197</v>
      </c>
      <c r="V13" s="27">
        <f t="shared" si="8"/>
        <v>-37</v>
      </c>
      <c r="W13" s="81" t="s">
        <v>63</v>
      </c>
      <c r="X13" s="82"/>
      <c r="Y13" s="83"/>
    </row>
    <row r="14" spans="1:29" s="53" customFormat="1" x14ac:dyDescent="0.3">
      <c r="A14" s="49" t="s">
        <v>30</v>
      </c>
      <c r="B14" s="50">
        <f>SUM(B6:B13)</f>
        <v>1845</v>
      </c>
      <c r="C14" s="50">
        <f>SUM(C6:C13)</f>
        <v>37</v>
      </c>
      <c r="D14" s="50">
        <f>SUM(D6:D13)</f>
        <v>4</v>
      </c>
      <c r="E14" s="50">
        <f>SUM(E6:E13)</f>
        <v>10</v>
      </c>
      <c r="F14" s="21">
        <f>SUM(C14:E14)</f>
        <v>51</v>
      </c>
      <c r="G14" s="50">
        <f>SUM(G6:G13)</f>
        <v>4</v>
      </c>
      <c r="H14" s="50">
        <f>SUM(H6:H13)</f>
        <v>4</v>
      </c>
      <c r="I14" s="50">
        <f>SUM(I6:I13)</f>
        <v>2</v>
      </c>
      <c r="J14" s="50">
        <f>SUM(J6:J13)</f>
        <v>3</v>
      </c>
      <c r="K14" s="50">
        <f>SUM(K6:K13)</f>
        <v>15</v>
      </c>
      <c r="L14" s="71">
        <f t="shared" si="1"/>
        <v>28</v>
      </c>
      <c r="M14" s="50">
        <f t="shared" si="9"/>
        <v>1868</v>
      </c>
      <c r="N14" s="77">
        <f>SUM(N6:N13)</f>
        <v>248</v>
      </c>
      <c r="O14" s="50">
        <f>SUM(O6:O13)</f>
        <v>276</v>
      </c>
      <c r="P14" s="51">
        <f t="shared" si="3"/>
        <v>259</v>
      </c>
      <c r="Q14" s="101">
        <f t="shared" si="4"/>
        <v>0.13441734417344173</v>
      </c>
      <c r="R14" s="50">
        <f t="shared" si="5"/>
        <v>1620</v>
      </c>
      <c r="S14" s="50">
        <f t="shared" si="6"/>
        <v>-225</v>
      </c>
      <c r="T14" s="4">
        <f>SUM(T6:T13)</f>
        <v>15</v>
      </c>
      <c r="U14" s="50">
        <f t="shared" si="7"/>
        <v>1635</v>
      </c>
      <c r="V14" s="52">
        <f t="shared" si="8"/>
        <v>-210</v>
      </c>
      <c r="W14" s="124"/>
    </row>
    <row r="15" spans="1:29" s="11" customFormat="1" x14ac:dyDescent="0.3">
      <c r="A15" s="9"/>
      <c r="B15" s="10"/>
      <c r="C15" s="10"/>
      <c r="D15" s="10"/>
      <c r="E15" s="10"/>
      <c r="F15" s="107">
        <f>SUM(F14/B14)</f>
        <v>2.7642276422764227E-2</v>
      </c>
      <c r="G15" s="10"/>
      <c r="H15" s="10"/>
      <c r="I15" s="10"/>
      <c r="J15" s="10"/>
      <c r="K15" s="10"/>
      <c r="L15" s="69"/>
      <c r="M15" s="10"/>
      <c r="N15" s="75"/>
      <c r="O15" s="10"/>
      <c r="P15" s="10"/>
      <c r="Q15" s="100"/>
      <c r="R15" s="10"/>
      <c r="S15" s="10"/>
      <c r="T15" s="2"/>
      <c r="U15" s="10"/>
      <c r="V15" s="39"/>
      <c r="W15" s="125"/>
    </row>
    <row r="16" spans="1:29" x14ac:dyDescent="0.3">
      <c r="A16" s="9"/>
    </row>
    <row r="17" spans="1:32" x14ac:dyDescent="0.3">
      <c r="A17" s="41" t="s">
        <v>61</v>
      </c>
      <c r="B17" s="10" t="s">
        <v>2</v>
      </c>
      <c r="C17" s="10" t="s">
        <v>3</v>
      </c>
      <c r="D17" s="10" t="s">
        <v>3</v>
      </c>
      <c r="E17" s="10" t="s">
        <v>3</v>
      </c>
      <c r="F17" s="18" t="s">
        <v>4</v>
      </c>
      <c r="G17" s="10" t="s">
        <v>5</v>
      </c>
      <c r="H17" s="10" t="s">
        <v>5</v>
      </c>
      <c r="I17" s="10" t="s">
        <v>5</v>
      </c>
      <c r="J17" s="10" t="s">
        <v>5</v>
      </c>
      <c r="K17" s="10" t="s">
        <v>5</v>
      </c>
      <c r="L17" s="69" t="s">
        <v>5</v>
      </c>
      <c r="M17" s="10" t="s">
        <v>6</v>
      </c>
      <c r="N17" s="75" t="s">
        <v>7</v>
      </c>
      <c r="O17" s="10" t="s">
        <v>7</v>
      </c>
      <c r="P17" s="10" t="s">
        <v>8</v>
      </c>
      <c r="Q17" s="100" t="s">
        <v>9</v>
      </c>
      <c r="R17" s="10" t="s">
        <v>10</v>
      </c>
      <c r="S17" s="10" t="s">
        <v>11</v>
      </c>
      <c r="T17" s="2" t="s">
        <v>12</v>
      </c>
      <c r="U17" s="10" t="s">
        <v>10</v>
      </c>
      <c r="V17" s="39" t="s">
        <v>10</v>
      </c>
    </row>
    <row r="18" spans="1:32" s="47" customFormat="1" x14ac:dyDescent="0.3">
      <c r="A18" s="45" t="s">
        <v>13</v>
      </c>
      <c r="B18" s="46"/>
      <c r="C18" s="15" t="s">
        <v>14</v>
      </c>
      <c r="D18" s="15" t="s">
        <v>15</v>
      </c>
      <c r="E18" s="15" t="s">
        <v>16</v>
      </c>
      <c r="F18" s="19" t="s">
        <v>7</v>
      </c>
      <c r="G18" s="15" t="s">
        <v>17</v>
      </c>
      <c r="H18" s="15" t="s">
        <v>18</v>
      </c>
      <c r="I18" s="15" t="s">
        <v>19</v>
      </c>
      <c r="J18" s="15" t="s">
        <v>20</v>
      </c>
      <c r="K18" s="15" t="s">
        <v>21</v>
      </c>
      <c r="L18" s="70" t="s">
        <v>7</v>
      </c>
      <c r="M18" s="15" t="s">
        <v>22</v>
      </c>
      <c r="N18" s="76" t="s">
        <v>23</v>
      </c>
      <c r="O18" s="15" t="s">
        <v>5</v>
      </c>
      <c r="P18" s="15" t="s">
        <v>5</v>
      </c>
      <c r="Q18" s="101" t="s">
        <v>24</v>
      </c>
      <c r="R18" s="15" t="s">
        <v>25</v>
      </c>
      <c r="S18" s="10" t="s">
        <v>26</v>
      </c>
      <c r="T18" s="3" t="s">
        <v>7</v>
      </c>
      <c r="U18" s="15" t="s">
        <v>27</v>
      </c>
      <c r="V18" s="38" t="s">
        <v>28</v>
      </c>
      <c r="W18" s="122"/>
    </row>
    <row r="19" spans="1:32" s="9" customFormat="1" x14ac:dyDescent="0.3">
      <c r="A19" s="28" t="s">
        <v>44</v>
      </c>
      <c r="B19" s="7">
        <v>33</v>
      </c>
      <c r="C19" s="8">
        <v>0</v>
      </c>
      <c r="D19" s="8">
        <v>0</v>
      </c>
      <c r="E19" s="8">
        <v>0</v>
      </c>
      <c r="F19" s="18">
        <f>SUM(C19:E19)</f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69">
        <f xml:space="preserve"> SUM(G19:K19)</f>
        <v>0</v>
      </c>
      <c r="M19" s="7">
        <f>SUM(B19+F19-L19)</f>
        <v>33</v>
      </c>
      <c r="N19" s="75">
        <v>4</v>
      </c>
      <c r="O19" s="8">
        <f>SUM(G19+H19+I19+J19+K19+N19)</f>
        <v>4</v>
      </c>
      <c r="P19" s="8">
        <f>SUM(G19+H19+J19+N19)</f>
        <v>4</v>
      </c>
      <c r="Q19" s="100">
        <f>SUM(N19/B19)</f>
        <v>0.12121212121212122</v>
      </c>
      <c r="R19" s="7">
        <f>SUM(M19-N19)</f>
        <v>29</v>
      </c>
      <c r="S19" s="7">
        <f>SUM(R19-B19)</f>
        <v>-4</v>
      </c>
      <c r="T19" s="2">
        <v>0</v>
      </c>
      <c r="U19" s="7">
        <f>SUM(R19+T19)</f>
        <v>29</v>
      </c>
      <c r="V19" s="39">
        <f>SUM(U19-B19)</f>
        <v>-4</v>
      </c>
      <c r="W19" s="81" t="s">
        <v>65</v>
      </c>
      <c r="X19" s="91"/>
      <c r="Y19" s="92"/>
      <c r="Z19" s="92"/>
      <c r="AA19" s="86"/>
      <c r="AB19" s="86"/>
      <c r="AC19" s="86"/>
    </row>
    <row r="20" spans="1:32" s="9" customFormat="1" x14ac:dyDescent="0.3">
      <c r="A20" s="8" t="s">
        <v>45</v>
      </c>
      <c r="B20" s="7">
        <v>109</v>
      </c>
      <c r="C20" s="8">
        <v>9</v>
      </c>
      <c r="D20" s="8">
        <v>0</v>
      </c>
      <c r="E20" s="8">
        <v>3</v>
      </c>
      <c r="F20" s="18">
        <f>SUM(C20:E20)</f>
        <v>12</v>
      </c>
      <c r="G20" s="8">
        <v>3</v>
      </c>
      <c r="H20" s="8">
        <v>0</v>
      </c>
      <c r="I20" s="8">
        <v>0</v>
      </c>
      <c r="J20" s="8">
        <v>0</v>
      </c>
      <c r="K20" s="8">
        <v>2</v>
      </c>
      <c r="L20" s="69">
        <f xml:space="preserve"> SUM(G20:K20)</f>
        <v>5</v>
      </c>
      <c r="M20" s="7">
        <f>SUM(B20+F20-L20)</f>
        <v>116</v>
      </c>
      <c r="N20" s="75">
        <v>17</v>
      </c>
      <c r="O20" s="8">
        <f>SUM(G20+H20+I20+J20+K20+N20)</f>
        <v>22</v>
      </c>
      <c r="P20" s="8">
        <f>SUM(G20+H20+J20+N20)</f>
        <v>20</v>
      </c>
      <c r="Q20" s="100">
        <f>SUM(N20/B20)</f>
        <v>0.15596330275229359</v>
      </c>
      <c r="R20" s="7">
        <f>SUM(M20-N20)</f>
        <v>99</v>
      </c>
      <c r="S20" s="7">
        <f>SUM(R20-B20)</f>
        <v>-10</v>
      </c>
      <c r="T20" s="2">
        <v>0</v>
      </c>
      <c r="U20" s="7">
        <f>SUM(R20+T20)</f>
        <v>99</v>
      </c>
      <c r="V20" s="39">
        <f>SUM(U20-B20)</f>
        <v>-10</v>
      </c>
      <c r="W20" s="126"/>
      <c r="X20" s="93"/>
      <c r="Y20" s="93"/>
      <c r="Z20" s="93"/>
      <c r="AA20" s="93"/>
      <c r="AB20" s="93"/>
      <c r="AC20" s="93"/>
    </row>
    <row r="21" spans="1:32" x14ac:dyDescent="0.3">
      <c r="A21" s="8" t="s">
        <v>46</v>
      </c>
      <c r="B21" s="7">
        <v>128</v>
      </c>
      <c r="C21" s="8">
        <v>16</v>
      </c>
      <c r="D21" s="8">
        <v>0</v>
      </c>
      <c r="E21" s="8">
        <v>5</v>
      </c>
      <c r="F21" s="18">
        <f t="shared" ref="F21:F28" si="10">SUM(C21:E21)</f>
        <v>21</v>
      </c>
      <c r="G21" s="8">
        <v>2</v>
      </c>
      <c r="H21" s="8">
        <v>0</v>
      </c>
      <c r="I21" s="8">
        <v>0</v>
      </c>
      <c r="J21" s="8">
        <v>0</v>
      </c>
      <c r="K21" s="8">
        <v>2</v>
      </c>
      <c r="L21" s="69">
        <f t="shared" ref="L21:L28" si="11" xml:space="preserve"> SUM(G21:K21)</f>
        <v>4</v>
      </c>
      <c r="M21" s="7">
        <f t="shared" ref="M21:M28" si="12">SUM(B21+F21-L21)</f>
        <v>145</v>
      </c>
      <c r="N21" s="75">
        <v>25</v>
      </c>
      <c r="O21" s="8">
        <f t="shared" ref="O21:O27" si="13">SUM(G21+H21+I21+J21+K21+N21)</f>
        <v>29</v>
      </c>
      <c r="P21" s="8">
        <f t="shared" ref="P21:P28" si="14">SUM(G21+H21+J21+N21)</f>
        <v>27</v>
      </c>
      <c r="Q21" s="100">
        <f t="shared" ref="Q21:Q28" si="15">SUM(N21/B21)</f>
        <v>0.1953125</v>
      </c>
      <c r="R21" s="7">
        <f t="shared" ref="R21:R28" si="16">SUM(M21-N21)</f>
        <v>120</v>
      </c>
      <c r="S21" s="10">
        <f t="shared" ref="S21:S28" si="17">SUM(R21-B21)</f>
        <v>-8</v>
      </c>
      <c r="T21" s="3">
        <v>0</v>
      </c>
      <c r="U21" s="7">
        <f t="shared" ref="U21:U28" si="18">SUM(R21+T21)</f>
        <v>120</v>
      </c>
      <c r="V21" s="39">
        <f t="shared" ref="V21:V28" si="19">SUM(U21-B21)</f>
        <v>-8</v>
      </c>
      <c r="W21" s="96"/>
      <c r="X21" s="97"/>
      <c r="Y21" s="94"/>
      <c r="Z21" s="94"/>
      <c r="AA21" s="94"/>
      <c r="AB21" s="94"/>
      <c r="AC21" s="94"/>
    </row>
    <row r="22" spans="1:32" x14ac:dyDescent="0.3">
      <c r="A22" s="8" t="s">
        <v>47</v>
      </c>
      <c r="B22" s="7">
        <v>305</v>
      </c>
      <c r="C22" s="8">
        <v>7</v>
      </c>
      <c r="D22" s="8">
        <v>0</v>
      </c>
      <c r="E22" s="8">
        <v>0</v>
      </c>
      <c r="F22" s="18">
        <f t="shared" si="10"/>
        <v>7</v>
      </c>
      <c r="G22" s="8">
        <v>4</v>
      </c>
      <c r="H22" s="8">
        <v>0</v>
      </c>
      <c r="I22" s="8">
        <v>0</v>
      </c>
      <c r="J22" s="8">
        <v>2</v>
      </c>
      <c r="K22" s="8">
        <v>4</v>
      </c>
      <c r="L22" s="69">
        <f t="shared" si="11"/>
        <v>10</v>
      </c>
      <c r="M22" s="7">
        <f t="shared" si="12"/>
        <v>302</v>
      </c>
      <c r="N22" s="75">
        <v>14</v>
      </c>
      <c r="O22" s="8">
        <f t="shared" si="13"/>
        <v>24</v>
      </c>
      <c r="P22" s="8">
        <f t="shared" si="14"/>
        <v>20</v>
      </c>
      <c r="Q22" s="100">
        <f t="shared" si="15"/>
        <v>4.5901639344262293E-2</v>
      </c>
      <c r="R22" s="7">
        <f t="shared" si="16"/>
        <v>288</v>
      </c>
      <c r="S22" s="10">
        <f t="shared" si="17"/>
        <v>-17</v>
      </c>
      <c r="T22" s="2">
        <v>5</v>
      </c>
      <c r="U22" s="7">
        <f t="shared" si="18"/>
        <v>293</v>
      </c>
      <c r="V22" s="39">
        <f t="shared" si="19"/>
        <v>-12</v>
      </c>
      <c r="W22" s="127"/>
      <c r="X22" s="94"/>
      <c r="Y22" s="94"/>
      <c r="Z22" s="94"/>
      <c r="AA22" s="94"/>
      <c r="AB22" s="94"/>
      <c r="AC22" s="94"/>
    </row>
    <row r="23" spans="1:32" s="11" customFormat="1" x14ac:dyDescent="0.3">
      <c r="A23" s="8" t="s">
        <v>48</v>
      </c>
      <c r="B23" s="10">
        <v>302</v>
      </c>
      <c r="C23" s="12">
        <v>12</v>
      </c>
      <c r="D23" s="12">
        <v>0</v>
      </c>
      <c r="E23" s="12">
        <v>0</v>
      </c>
      <c r="F23" s="18">
        <f t="shared" si="10"/>
        <v>12</v>
      </c>
      <c r="G23" s="12">
        <v>0</v>
      </c>
      <c r="H23" s="12">
        <v>0</v>
      </c>
      <c r="I23" s="12">
        <v>0</v>
      </c>
      <c r="J23" s="12">
        <v>0</v>
      </c>
      <c r="K23" s="12">
        <v>6</v>
      </c>
      <c r="L23" s="69">
        <f t="shared" si="11"/>
        <v>6</v>
      </c>
      <c r="M23" s="7">
        <f t="shared" si="12"/>
        <v>308</v>
      </c>
      <c r="N23" s="75">
        <v>5</v>
      </c>
      <c r="O23" s="8">
        <f t="shared" si="13"/>
        <v>11</v>
      </c>
      <c r="P23" s="8">
        <f t="shared" si="14"/>
        <v>5</v>
      </c>
      <c r="Q23" s="100">
        <f t="shared" si="15"/>
        <v>1.6556291390728478E-2</v>
      </c>
      <c r="R23" s="7">
        <f t="shared" si="16"/>
        <v>303</v>
      </c>
      <c r="S23" s="10">
        <f t="shared" si="17"/>
        <v>1</v>
      </c>
      <c r="T23" s="2">
        <v>0</v>
      </c>
      <c r="U23" s="7">
        <f t="shared" si="18"/>
        <v>303</v>
      </c>
      <c r="V23" s="39">
        <f t="shared" si="19"/>
        <v>1</v>
      </c>
      <c r="W23" s="120"/>
      <c r="X23" s="43"/>
      <c r="Y23" s="43"/>
      <c r="Z23" s="43"/>
      <c r="AA23" s="43"/>
      <c r="AB23" s="43"/>
      <c r="AC23" s="43"/>
    </row>
    <row r="24" spans="1:32" s="11" customFormat="1" x14ac:dyDescent="0.3">
      <c r="A24" s="8" t="s">
        <v>49</v>
      </c>
      <c r="B24" s="10">
        <v>258</v>
      </c>
      <c r="C24" s="12">
        <v>4</v>
      </c>
      <c r="D24" s="12">
        <v>0</v>
      </c>
      <c r="E24" s="12">
        <v>1</v>
      </c>
      <c r="F24" s="18">
        <f t="shared" si="10"/>
        <v>5</v>
      </c>
      <c r="G24" s="12">
        <v>0</v>
      </c>
      <c r="H24" s="12">
        <v>0</v>
      </c>
      <c r="I24" s="12">
        <v>0</v>
      </c>
      <c r="J24" s="12">
        <v>0</v>
      </c>
      <c r="K24" s="12">
        <v>3</v>
      </c>
      <c r="L24" s="69">
        <f t="shared" si="11"/>
        <v>3</v>
      </c>
      <c r="M24" s="7">
        <f t="shared" si="12"/>
        <v>260</v>
      </c>
      <c r="N24" s="75">
        <v>18</v>
      </c>
      <c r="O24" s="8">
        <f t="shared" si="13"/>
        <v>21</v>
      </c>
      <c r="P24" s="8">
        <f t="shared" si="14"/>
        <v>18</v>
      </c>
      <c r="Q24" s="100">
        <f t="shared" si="15"/>
        <v>6.9767441860465115E-2</v>
      </c>
      <c r="R24" s="7">
        <f t="shared" si="16"/>
        <v>242</v>
      </c>
      <c r="S24" s="10">
        <f t="shared" si="17"/>
        <v>-16</v>
      </c>
      <c r="T24" s="2">
        <v>1</v>
      </c>
      <c r="U24" s="7">
        <f t="shared" si="18"/>
        <v>243</v>
      </c>
      <c r="V24" s="39">
        <f t="shared" si="19"/>
        <v>-15</v>
      </c>
      <c r="W24" s="96"/>
      <c r="X24" s="42"/>
      <c r="Y24" s="43"/>
      <c r="Z24" s="43"/>
      <c r="AA24" s="94"/>
      <c r="AB24" s="94"/>
      <c r="AC24" s="86"/>
    </row>
    <row r="25" spans="1:32" s="11" customFormat="1" x14ac:dyDescent="0.3">
      <c r="A25" s="28" t="s">
        <v>50</v>
      </c>
      <c r="B25" s="10">
        <v>123</v>
      </c>
      <c r="C25" s="12">
        <v>0</v>
      </c>
      <c r="D25" s="12">
        <v>0</v>
      </c>
      <c r="E25" s="12">
        <v>1</v>
      </c>
      <c r="F25" s="18">
        <f t="shared" si="10"/>
        <v>1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69">
        <f t="shared" si="11"/>
        <v>0</v>
      </c>
      <c r="M25" s="7">
        <f t="shared" si="12"/>
        <v>124</v>
      </c>
      <c r="N25" s="75">
        <v>12</v>
      </c>
      <c r="O25" s="8">
        <f t="shared" si="13"/>
        <v>12</v>
      </c>
      <c r="P25" s="8">
        <f t="shared" si="14"/>
        <v>12</v>
      </c>
      <c r="Q25" s="100">
        <f t="shared" si="15"/>
        <v>9.7560975609756101E-2</v>
      </c>
      <c r="R25" s="7">
        <f t="shared" si="16"/>
        <v>112</v>
      </c>
      <c r="S25" s="10">
        <f t="shared" si="17"/>
        <v>-11</v>
      </c>
      <c r="T25" s="2">
        <v>0</v>
      </c>
      <c r="U25" s="7">
        <f t="shared" si="18"/>
        <v>112</v>
      </c>
      <c r="V25" s="39">
        <f t="shared" si="19"/>
        <v>-11</v>
      </c>
      <c r="W25" s="81" t="s">
        <v>65</v>
      </c>
      <c r="X25" s="91"/>
      <c r="Y25" s="92"/>
      <c r="Z25" s="92"/>
      <c r="AA25" s="86"/>
      <c r="AB25" s="86"/>
      <c r="AC25" s="86"/>
    </row>
    <row r="26" spans="1:32" s="35" customFormat="1" ht="23.25" x14ac:dyDescent="0.35">
      <c r="A26" s="28" t="s">
        <v>51</v>
      </c>
      <c r="B26" s="29">
        <v>28</v>
      </c>
      <c r="C26" s="30">
        <v>0</v>
      </c>
      <c r="D26" s="30">
        <v>0</v>
      </c>
      <c r="E26" s="30">
        <v>1</v>
      </c>
      <c r="F26" s="33">
        <f t="shared" si="10"/>
        <v>1</v>
      </c>
      <c r="G26" s="30">
        <v>3</v>
      </c>
      <c r="H26" s="30">
        <v>0</v>
      </c>
      <c r="I26" s="30">
        <v>0</v>
      </c>
      <c r="J26" s="30">
        <v>0</v>
      </c>
      <c r="K26" s="30">
        <v>0</v>
      </c>
      <c r="L26" s="87">
        <f t="shared" si="11"/>
        <v>3</v>
      </c>
      <c r="M26" s="32">
        <f t="shared" si="12"/>
        <v>26</v>
      </c>
      <c r="N26" s="88">
        <v>7</v>
      </c>
      <c r="O26" s="28">
        <f t="shared" si="13"/>
        <v>10</v>
      </c>
      <c r="P26" s="28">
        <f t="shared" si="14"/>
        <v>10</v>
      </c>
      <c r="Q26" s="103">
        <f t="shared" si="15"/>
        <v>0.25</v>
      </c>
      <c r="R26" s="32">
        <f t="shared" si="16"/>
        <v>19</v>
      </c>
      <c r="S26" s="29">
        <f t="shared" si="17"/>
        <v>-9</v>
      </c>
      <c r="T26" s="31">
        <v>0</v>
      </c>
      <c r="U26" s="32">
        <f t="shared" si="18"/>
        <v>19</v>
      </c>
      <c r="V26" s="34">
        <f t="shared" si="19"/>
        <v>-9</v>
      </c>
      <c r="W26" s="81" t="s">
        <v>66</v>
      </c>
      <c r="X26" s="86"/>
      <c r="Y26" s="86"/>
      <c r="Z26" s="86"/>
      <c r="AA26" s="86"/>
      <c r="AB26" s="86"/>
      <c r="AC26" s="95"/>
      <c r="AD26" s="90"/>
      <c r="AE26" s="89"/>
      <c r="AF26" s="89"/>
    </row>
    <row r="27" spans="1:32" s="35" customFormat="1" ht="23.25" x14ac:dyDescent="0.35">
      <c r="A27" s="28" t="s">
        <v>52</v>
      </c>
      <c r="B27" s="10">
        <v>191</v>
      </c>
      <c r="C27" s="12">
        <v>0</v>
      </c>
      <c r="D27" s="12">
        <v>0</v>
      </c>
      <c r="E27" s="12">
        <v>1</v>
      </c>
      <c r="F27" s="18">
        <f t="shared" si="10"/>
        <v>1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70">
        <f t="shared" si="11"/>
        <v>0</v>
      </c>
      <c r="M27" s="15">
        <f t="shared" si="12"/>
        <v>192</v>
      </c>
      <c r="N27" s="76">
        <v>31</v>
      </c>
      <c r="O27" s="48">
        <f t="shared" si="13"/>
        <v>31</v>
      </c>
      <c r="P27" s="48">
        <f t="shared" si="14"/>
        <v>31</v>
      </c>
      <c r="Q27" s="101">
        <f t="shared" si="15"/>
        <v>0.16230366492146597</v>
      </c>
      <c r="R27" s="7">
        <f t="shared" si="16"/>
        <v>161</v>
      </c>
      <c r="S27" s="10">
        <f t="shared" si="17"/>
        <v>-30</v>
      </c>
      <c r="T27" s="3">
        <v>0</v>
      </c>
      <c r="U27" s="32">
        <f t="shared" si="18"/>
        <v>161</v>
      </c>
      <c r="V27" s="34">
        <f t="shared" si="19"/>
        <v>-30</v>
      </c>
      <c r="W27" s="81" t="s">
        <v>67</v>
      </c>
      <c r="X27" s="86"/>
      <c r="Y27" s="86"/>
      <c r="Z27" s="86"/>
      <c r="AA27" s="86"/>
      <c r="AB27" s="86"/>
      <c r="AC27" s="95"/>
      <c r="AD27" s="90"/>
      <c r="AE27" s="89"/>
      <c r="AF27" s="89"/>
    </row>
    <row r="28" spans="1:32" s="50" customFormat="1" x14ac:dyDescent="0.3">
      <c r="A28" s="49" t="s">
        <v>30</v>
      </c>
      <c r="B28" s="50">
        <f>SUM(B19:B27)</f>
        <v>1477</v>
      </c>
      <c r="C28" s="50">
        <f>SUM(C19:C27)</f>
        <v>48</v>
      </c>
      <c r="D28" s="50">
        <f>SUM(D19:D27)</f>
        <v>0</v>
      </c>
      <c r="E28" s="50">
        <f>SUM(E19:E27)</f>
        <v>12</v>
      </c>
      <c r="F28" s="21">
        <f t="shared" si="10"/>
        <v>60</v>
      </c>
      <c r="G28" s="50">
        <f>SUM(G19:G27)</f>
        <v>12</v>
      </c>
      <c r="H28" s="50">
        <f>SUM(H19:H27)</f>
        <v>0</v>
      </c>
      <c r="I28" s="50">
        <f>SUM(I19:I27)</f>
        <v>0</v>
      </c>
      <c r="J28" s="50">
        <f>SUM(J19:J27)</f>
        <v>2</v>
      </c>
      <c r="K28" s="50">
        <f>SUM(K19:K27)</f>
        <v>17</v>
      </c>
      <c r="L28" s="71">
        <f t="shared" si="11"/>
        <v>31</v>
      </c>
      <c r="M28" s="49">
        <f t="shared" si="12"/>
        <v>1506</v>
      </c>
      <c r="N28" s="77">
        <f>SUM(N19:N27)</f>
        <v>133</v>
      </c>
      <c r="O28" s="50">
        <f>SUM(O19:O27)</f>
        <v>164</v>
      </c>
      <c r="P28" s="49">
        <f t="shared" si="14"/>
        <v>147</v>
      </c>
      <c r="Q28" s="104">
        <f t="shared" si="15"/>
        <v>9.004739336492891E-2</v>
      </c>
      <c r="R28" s="49">
        <f t="shared" si="16"/>
        <v>1373</v>
      </c>
      <c r="S28" s="50">
        <f t="shared" si="17"/>
        <v>-104</v>
      </c>
      <c r="T28" s="4">
        <f>SUM(T19:T27)</f>
        <v>6</v>
      </c>
      <c r="U28" s="49">
        <f t="shared" si="18"/>
        <v>1379</v>
      </c>
      <c r="V28" s="52">
        <f t="shared" si="19"/>
        <v>-98</v>
      </c>
      <c r="W28" s="124"/>
    </row>
    <row r="29" spans="1:32" x14ac:dyDescent="0.3">
      <c r="F29" s="107">
        <f>SUM(F28/B28)</f>
        <v>4.0622884224779957E-2</v>
      </c>
    </row>
    <row r="30" spans="1:32" x14ac:dyDescent="0.3">
      <c r="F30" s="80"/>
    </row>
    <row r="31" spans="1:32" x14ac:dyDescent="0.3">
      <c r="A31" s="41" t="s">
        <v>53</v>
      </c>
      <c r="B31" s="10" t="s">
        <v>2</v>
      </c>
      <c r="C31" s="10" t="s">
        <v>3</v>
      </c>
      <c r="D31" s="10" t="s">
        <v>3</v>
      </c>
      <c r="E31" s="10" t="s">
        <v>3</v>
      </c>
      <c r="F31" s="18" t="s">
        <v>4</v>
      </c>
      <c r="G31" s="10" t="s">
        <v>5</v>
      </c>
      <c r="H31" s="10" t="s">
        <v>5</v>
      </c>
      <c r="I31" s="10" t="s">
        <v>5</v>
      </c>
      <c r="J31" s="10" t="s">
        <v>5</v>
      </c>
      <c r="K31" s="10" t="s">
        <v>5</v>
      </c>
      <c r="L31" s="69" t="s">
        <v>5</v>
      </c>
      <c r="M31" s="10" t="s">
        <v>6</v>
      </c>
      <c r="N31" s="75" t="s">
        <v>7</v>
      </c>
      <c r="O31" s="10" t="s">
        <v>7</v>
      </c>
      <c r="P31" s="10" t="s">
        <v>8</v>
      </c>
      <c r="Q31" s="100" t="s">
        <v>9</v>
      </c>
      <c r="R31" s="10" t="s">
        <v>10</v>
      </c>
      <c r="S31" s="10" t="s">
        <v>11</v>
      </c>
      <c r="T31" s="2" t="s">
        <v>12</v>
      </c>
      <c r="U31" s="10" t="s">
        <v>10</v>
      </c>
      <c r="V31" s="39" t="s">
        <v>10</v>
      </c>
    </row>
    <row r="32" spans="1:32" s="47" customFormat="1" x14ac:dyDescent="0.3">
      <c r="A32" s="45" t="s">
        <v>13</v>
      </c>
      <c r="B32" s="46"/>
      <c r="C32" s="15" t="s">
        <v>14</v>
      </c>
      <c r="D32" s="15" t="s">
        <v>15</v>
      </c>
      <c r="E32" s="15" t="s">
        <v>16</v>
      </c>
      <c r="F32" s="19" t="s">
        <v>7</v>
      </c>
      <c r="G32" s="15" t="s">
        <v>17</v>
      </c>
      <c r="H32" s="15" t="s">
        <v>18</v>
      </c>
      <c r="I32" s="15" t="s">
        <v>19</v>
      </c>
      <c r="J32" s="15" t="s">
        <v>20</v>
      </c>
      <c r="K32" s="15" t="s">
        <v>21</v>
      </c>
      <c r="L32" s="70" t="s">
        <v>7</v>
      </c>
      <c r="M32" s="15" t="s">
        <v>22</v>
      </c>
      <c r="N32" s="76" t="s">
        <v>23</v>
      </c>
      <c r="O32" s="15" t="s">
        <v>5</v>
      </c>
      <c r="P32" s="15" t="s">
        <v>5</v>
      </c>
      <c r="Q32" s="101" t="s">
        <v>24</v>
      </c>
      <c r="R32" s="15" t="s">
        <v>25</v>
      </c>
      <c r="S32" s="10" t="s">
        <v>26</v>
      </c>
      <c r="T32" s="3" t="s">
        <v>7</v>
      </c>
      <c r="U32" s="15" t="s">
        <v>27</v>
      </c>
      <c r="V32" s="38" t="s">
        <v>28</v>
      </c>
      <c r="W32" s="122"/>
    </row>
    <row r="33" spans="1:32" s="35" customFormat="1" ht="23.25" x14ac:dyDescent="0.35">
      <c r="A33" s="28" t="s">
        <v>54</v>
      </c>
      <c r="B33" s="32">
        <v>43</v>
      </c>
      <c r="C33" s="28">
        <v>0</v>
      </c>
      <c r="D33" s="28">
        <v>0</v>
      </c>
      <c r="E33" s="28">
        <v>0</v>
      </c>
      <c r="F33" s="33">
        <f>SUM(C33:E33)</f>
        <v>0</v>
      </c>
      <c r="G33" s="28">
        <v>0</v>
      </c>
      <c r="H33" s="28">
        <v>0</v>
      </c>
      <c r="I33" s="28">
        <v>1</v>
      </c>
      <c r="J33" s="28">
        <v>0</v>
      </c>
      <c r="K33" s="28">
        <v>1</v>
      </c>
      <c r="L33" s="87">
        <f xml:space="preserve"> SUM(G33:K33)</f>
        <v>2</v>
      </c>
      <c r="M33" s="32">
        <f>SUM(B33+F33-L33)</f>
        <v>41</v>
      </c>
      <c r="N33" s="88">
        <v>26</v>
      </c>
      <c r="O33" s="28">
        <f>SUM(G33+H33+I33+J33+K33+N33)</f>
        <v>28</v>
      </c>
      <c r="P33" s="28">
        <f>SUM(G33+H33+J33+N33)</f>
        <v>26</v>
      </c>
      <c r="Q33" s="103">
        <f>SUM(N33/B33)</f>
        <v>0.60465116279069764</v>
      </c>
      <c r="R33" s="32">
        <f>SUM(M33-N33)</f>
        <v>15</v>
      </c>
      <c r="S33" s="29">
        <f>SUM(R33-B33)</f>
        <v>-28</v>
      </c>
      <c r="T33" s="31">
        <v>0</v>
      </c>
      <c r="U33" s="32">
        <f>SUM(R33+T33)</f>
        <v>15</v>
      </c>
      <c r="V33" s="34">
        <f>SUM(U33-B33)</f>
        <v>-28</v>
      </c>
      <c r="W33" s="81" t="s">
        <v>66</v>
      </c>
      <c r="X33" s="86"/>
      <c r="Y33" s="86"/>
      <c r="Z33" s="86"/>
      <c r="AA33" s="86"/>
      <c r="AB33" s="86"/>
      <c r="AC33" s="95"/>
      <c r="AD33" s="90"/>
      <c r="AE33" s="89"/>
      <c r="AF33" s="89"/>
    </row>
    <row r="34" spans="1:32" s="11" customFormat="1" x14ac:dyDescent="0.3">
      <c r="A34" s="8" t="s">
        <v>55</v>
      </c>
      <c r="B34" s="7">
        <v>529</v>
      </c>
      <c r="C34" s="8">
        <v>23</v>
      </c>
      <c r="D34" s="8">
        <v>1</v>
      </c>
      <c r="E34" s="8">
        <v>9</v>
      </c>
      <c r="F34" s="18">
        <f>SUM(C34:E34)</f>
        <v>33</v>
      </c>
      <c r="G34" s="8">
        <v>0</v>
      </c>
      <c r="H34" s="8">
        <v>0</v>
      </c>
      <c r="I34" s="8">
        <v>0</v>
      </c>
      <c r="J34" s="8">
        <v>0</v>
      </c>
      <c r="K34" s="8">
        <v>5</v>
      </c>
      <c r="L34" s="69">
        <f xml:space="preserve"> SUM(G34:K34)</f>
        <v>5</v>
      </c>
      <c r="M34" s="7">
        <f>SUM(B34+F34-L34)</f>
        <v>557</v>
      </c>
      <c r="N34" s="75">
        <v>58</v>
      </c>
      <c r="O34" s="8">
        <f>SUM(G34+H34+I34+J34+K34+N34)</f>
        <v>63</v>
      </c>
      <c r="P34" s="8">
        <f>SUM(G34+H34+J34+N34)</f>
        <v>58</v>
      </c>
      <c r="Q34" s="100">
        <f>SUM(N34/B34)</f>
        <v>0.10964083175803403</v>
      </c>
      <c r="R34" s="7">
        <f>SUM(M34-N34)</f>
        <v>499</v>
      </c>
      <c r="S34" s="10">
        <f>SUM(R34-B34)</f>
        <v>-30</v>
      </c>
      <c r="T34" s="2">
        <v>4</v>
      </c>
      <c r="U34" s="7">
        <f>SUM(R34+T34)</f>
        <v>503</v>
      </c>
      <c r="V34" s="39">
        <f>SUM(U34-B34)</f>
        <v>-26</v>
      </c>
      <c r="W34" s="120"/>
      <c r="X34" s="43"/>
      <c r="Y34" s="43"/>
      <c r="Z34" s="43"/>
      <c r="AA34" s="43"/>
      <c r="AB34" s="43"/>
      <c r="AC34" s="43"/>
    </row>
    <row r="35" spans="1:32" s="11" customFormat="1" x14ac:dyDescent="0.3">
      <c r="A35" s="8" t="s">
        <v>56</v>
      </c>
      <c r="B35" s="7">
        <v>399</v>
      </c>
      <c r="C35" s="8">
        <v>29</v>
      </c>
      <c r="D35" s="8">
        <v>0</v>
      </c>
      <c r="E35" s="8">
        <v>11</v>
      </c>
      <c r="F35" s="18">
        <f t="shared" ref="F35:F40" si="20">SUM(C35:E35)</f>
        <v>40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69">
        <f t="shared" ref="L35:L40" si="21" xml:space="preserve"> SUM(G35:K35)</f>
        <v>0</v>
      </c>
      <c r="M35" s="7">
        <f t="shared" ref="M35:M40" si="22">SUM(B35+F35-L35)</f>
        <v>439</v>
      </c>
      <c r="N35" s="75">
        <v>52</v>
      </c>
      <c r="O35" s="8">
        <f t="shared" ref="O35:O39" si="23">SUM(G35+H35+I35+J35+K35+N35)</f>
        <v>52</v>
      </c>
      <c r="P35" s="8">
        <f>SUM(G35+H35+J35+N35)</f>
        <v>52</v>
      </c>
      <c r="Q35" s="100">
        <f t="shared" ref="Q35:Q40" si="24">SUM(N35/B35)</f>
        <v>0.13032581453634084</v>
      </c>
      <c r="R35" s="7">
        <f t="shared" ref="R35:R40" si="25">SUM(M35-N35)</f>
        <v>387</v>
      </c>
      <c r="S35" s="10">
        <f t="shared" ref="S35:S40" si="26">SUM(R35-B35)</f>
        <v>-12</v>
      </c>
      <c r="T35" s="2">
        <v>1</v>
      </c>
      <c r="U35" s="7">
        <f t="shared" ref="U35:U40" si="27">SUM(R35+T35)</f>
        <v>388</v>
      </c>
      <c r="V35" s="39">
        <f t="shared" ref="V35:V40" si="28">SUM(U35-B35)</f>
        <v>-11</v>
      </c>
      <c r="W35" s="96"/>
      <c r="X35" s="97"/>
      <c r="Y35" s="94"/>
      <c r="Z35" s="43"/>
      <c r="AA35" s="43"/>
      <c r="AB35" s="43"/>
      <c r="AC35" s="43"/>
    </row>
    <row r="36" spans="1:32" s="35" customFormat="1" ht="23.25" x14ac:dyDescent="0.35">
      <c r="A36" s="28" t="s">
        <v>57</v>
      </c>
      <c r="B36" s="32">
        <v>142</v>
      </c>
      <c r="C36" s="28">
        <v>0</v>
      </c>
      <c r="D36" s="28">
        <v>0</v>
      </c>
      <c r="E36" s="28">
        <v>0</v>
      </c>
      <c r="F36" s="33">
        <f t="shared" si="20"/>
        <v>0</v>
      </c>
      <c r="G36" s="28">
        <v>0</v>
      </c>
      <c r="H36" s="28">
        <v>0</v>
      </c>
      <c r="I36" s="28">
        <v>1</v>
      </c>
      <c r="J36" s="28">
        <v>0</v>
      </c>
      <c r="K36" s="28">
        <v>1</v>
      </c>
      <c r="L36" s="87">
        <f t="shared" si="21"/>
        <v>2</v>
      </c>
      <c r="M36" s="32">
        <f t="shared" si="22"/>
        <v>140</v>
      </c>
      <c r="N36" s="88">
        <v>39</v>
      </c>
      <c r="O36" s="28">
        <f t="shared" si="23"/>
        <v>41</v>
      </c>
      <c r="P36" s="28">
        <f>SUM(G36+H36+J36+N36)</f>
        <v>39</v>
      </c>
      <c r="Q36" s="103">
        <f t="shared" si="24"/>
        <v>0.27464788732394368</v>
      </c>
      <c r="R36" s="32">
        <f t="shared" si="25"/>
        <v>101</v>
      </c>
      <c r="S36" s="29">
        <f t="shared" si="26"/>
        <v>-41</v>
      </c>
      <c r="T36" s="31">
        <v>2</v>
      </c>
      <c r="U36" s="32">
        <f t="shared" si="27"/>
        <v>103</v>
      </c>
      <c r="V36" s="34">
        <f t="shared" si="28"/>
        <v>-39</v>
      </c>
      <c r="W36" s="81" t="s">
        <v>66</v>
      </c>
      <c r="X36" s="86"/>
      <c r="Y36" s="86"/>
      <c r="Z36" s="86"/>
      <c r="AA36" s="86"/>
      <c r="AB36" s="86"/>
      <c r="AC36" s="95"/>
      <c r="AD36" s="90"/>
      <c r="AE36" s="89"/>
      <c r="AF36" s="89"/>
    </row>
    <row r="37" spans="1:32" s="35" customFormat="1" x14ac:dyDescent="0.3">
      <c r="A37" s="28" t="s">
        <v>58</v>
      </c>
      <c r="B37" s="32">
        <v>91</v>
      </c>
      <c r="C37" s="28">
        <v>4</v>
      </c>
      <c r="D37" s="28">
        <v>1</v>
      </c>
      <c r="E37" s="28">
        <v>0</v>
      </c>
      <c r="F37" s="33">
        <f t="shared" si="20"/>
        <v>5</v>
      </c>
      <c r="G37" s="28">
        <v>0</v>
      </c>
      <c r="H37" s="28">
        <v>0</v>
      </c>
      <c r="I37" s="28">
        <v>1</v>
      </c>
      <c r="J37" s="28">
        <v>0</v>
      </c>
      <c r="K37" s="28">
        <v>0</v>
      </c>
      <c r="L37" s="87">
        <f t="shared" si="21"/>
        <v>1</v>
      </c>
      <c r="M37" s="32">
        <f t="shared" si="22"/>
        <v>95</v>
      </c>
      <c r="N37" s="88">
        <v>58</v>
      </c>
      <c r="O37" s="28">
        <f t="shared" si="23"/>
        <v>59</v>
      </c>
      <c r="P37" s="28">
        <f t="shared" ref="P37:P40" si="29">SUM(G37+H37+J37+N37)</f>
        <v>58</v>
      </c>
      <c r="Q37" s="103">
        <f t="shared" si="24"/>
        <v>0.63736263736263732</v>
      </c>
      <c r="R37" s="32">
        <f t="shared" si="25"/>
        <v>37</v>
      </c>
      <c r="S37" s="29">
        <f t="shared" si="26"/>
        <v>-54</v>
      </c>
      <c r="T37" s="31">
        <v>1</v>
      </c>
      <c r="U37" s="32">
        <f t="shared" si="27"/>
        <v>38</v>
      </c>
      <c r="V37" s="34">
        <f t="shared" si="28"/>
        <v>-53</v>
      </c>
      <c r="W37" s="81" t="s">
        <v>63</v>
      </c>
      <c r="X37" s="82"/>
      <c r="Y37" s="86"/>
      <c r="Z37" s="92"/>
      <c r="AA37" s="92"/>
      <c r="AB37" s="92"/>
      <c r="AC37" s="92"/>
    </row>
    <row r="38" spans="1:32" s="11" customFormat="1" x14ac:dyDescent="0.3">
      <c r="A38" s="8" t="s">
        <v>59</v>
      </c>
      <c r="B38" s="10">
        <v>547</v>
      </c>
      <c r="C38" s="12">
        <v>25</v>
      </c>
      <c r="D38" s="12">
        <v>1</v>
      </c>
      <c r="E38" s="12">
        <v>10</v>
      </c>
      <c r="F38" s="18">
        <f t="shared" si="20"/>
        <v>36</v>
      </c>
      <c r="G38" s="12">
        <v>1</v>
      </c>
      <c r="H38" s="12">
        <v>0</v>
      </c>
      <c r="I38" s="12">
        <v>0</v>
      </c>
      <c r="J38" s="12">
        <v>1</v>
      </c>
      <c r="K38" s="12">
        <v>3</v>
      </c>
      <c r="L38" s="69">
        <f t="shared" si="21"/>
        <v>5</v>
      </c>
      <c r="M38" s="7">
        <f t="shared" si="22"/>
        <v>578</v>
      </c>
      <c r="N38" s="75">
        <v>56</v>
      </c>
      <c r="O38" s="8">
        <f t="shared" si="23"/>
        <v>61</v>
      </c>
      <c r="P38" s="8">
        <f t="shared" si="29"/>
        <v>58</v>
      </c>
      <c r="Q38" s="100">
        <f t="shared" si="24"/>
        <v>0.10237659963436929</v>
      </c>
      <c r="R38" s="7">
        <f t="shared" si="25"/>
        <v>522</v>
      </c>
      <c r="S38" s="10">
        <f t="shared" si="26"/>
        <v>-25</v>
      </c>
      <c r="T38" s="2">
        <v>16</v>
      </c>
      <c r="U38" s="7">
        <f t="shared" si="27"/>
        <v>538</v>
      </c>
      <c r="V38" s="39">
        <f t="shared" si="28"/>
        <v>-9</v>
      </c>
      <c r="W38" s="120"/>
      <c r="X38" s="43"/>
      <c r="Y38" s="43"/>
      <c r="Z38" s="43"/>
      <c r="AA38" s="43"/>
      <c r="AB38" s="43"/>
      <c r="AC38" s="43"/>
    </row>
    <row r="39" spans="1:32" s="117" customFormat="1" x14ac:dyDescent="0.3">
      <c r="A39" s="108" t="s">
        <v>60</v>
      </c>
      <c r="B39" s="109">
        <v>114</v>
      </c>
      <c r="C39" s="110">
        <v>2</v>
      </c>
      <c r="D39" s="110">
        <v>3</v>
      </c>
      <c r="E39" s="110">
        <v>1</v>
      </c>
      <c r="F39" s="18">
        <f t="shared" si="20"/>
        <v>6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69">
        <f t="shared" si="21"/>
        <v>0</v>
      </c>
      <c r="M39" s="7">
        <f t="shared" si="22"/>
        <v>120</v>
      </c>
      <c r="N39" s="75">
        <v>3</v>
      </c>
      <c r="O39" s="8">
        <f t="shared" si="23"/>
        <v>3</v>
      </c>
      <c r="P39" s="8">
        <f t="shared" si="29"/>
        <v>3</v>
      </c>
      <c r="Q39" s="100">
        <f t="shared" si="24"/>
        <v>2.6315789473684209E-2</v>
      </c>
      <c r="R39" s="111">
        <f t="shared" si="25"/>
        <v>117</v>
      </c>
      <c r="S39" s="109">
        <f t="shared" si="26"/>
        <v>3</v>
      </c>
      <c r="T39" s="2">
        <v>0</v>
      </c>
      <c r="U39" s="111">
        <f t="shared" si="27"/>
        <v>117</v>
      </c>
      <c r="V39" s="112">
        <f t="shared" si="28"/>
        <v>3</v>
      </c>
      <c r="W39" s="113"/>
      <c r="X39" s="114"/>
      <c r="Y39" s="115"/>
      <c r="Z39" s="115"/>
      <c r="AA39" s="116"/>
      <c r="AB39" s="116"/>
      <c r="AC39" s="116"/>
    </row>
    <row r="40" spans="1:32" s="50" customFormat="1" x14ac:dyDescent="0.3">
      <c r="A40" s="49" t="s">
        <v>30</v>
      </c>
      <c r="B40" s="50">
        <f>SUM(B33:B39)</f>
        <v>1865</v>
      </c>
      <c r="C40" s="50">
        <f>SUM(C33:C39)</f>
        <v>83</v>
      </c>
      <c r="D40" s="50">
        <f>SUM(D33:D39)</f>
        <v>6</v>
      </c>
      <c r="E40" s="50">
        <f>SUM(E33:E39)</f>
        <v>31</v>
      </c>
      <c r="F40" s="21">
        <f t="shared" si="20"/>
        <v>120</v>
      </c>
      <c r="G40" s="50">
        <f>SUM(G33:G39)</f>
        <v>1</v>
      </c>
      <c r="H40" s="50">
        <f>SUM(H33:H39)</f>
        <v>0</v>
      </c>
      <c r="I40" s="50">
        <f>SUM(I33:I39)</f>
        <v>3</v>
      </c>
      <c r="J40" s="50">
        <f>SUM(J33:J39)</f>
        <v>1</v>
      </c>
      <c r="K40" s="50">
        <f>SUM(K33:K39)</f>
        <v>10</v>
      </c>
      <c r="L40" s="71">
        <f t="shared" si="21"/>
        <v>15</v>
      </c>
      <c r="M40" s="49">
        <f t="shared" si="22"/>
        <v>1970</v>
      </c>
      <c r="N40" s="77">
        <f>SUM(N33:N39)</f>
        <v>292</v>
      </c>
      <c r="O40" s="50">
        <f>SUM(O33:O39)</f>
        <v>307</v>
      </c>
      <c r="P40" s="49">
        <f t="shared" si="29"/>
        <v>294</v>
      </c>
      <c r="Q40" s="104">
        <f t="shared" si="24"/>
        <v>0.15656836461126006</v>
      </c>
      <c r="R40" s="49">
        <f t="shared" si="25"/>
        <v>1678</v>
      </c>
      <c r="S40" s="50">
        <f t="shared" si="26"/>
        <v>-187</v>
      </c>
      <c r="T40" s="4">
        <f>SUM(T33:T39)</f>
        <v>24</v>
      </c>
      <c r="U40" s="49">
        <f t="shared" si="27"/>
        <v>1702</v>
      </c>
      <c r="V40" s="52">
        <f t="shared" si="28"/>
        <v>-163</v>
      </c>
      <c r="W40" s="124"/>
    </row>
    <row r="41" spans="1:32" x14ac:dyDescent="0.3">
      <c r="F41" s="107">
        <f>SUM(F40/B40)</f>
        <v>6.4343163538873996E-2</v>
      </c>
    </row>
    <row r="42" spans="1:32" s="10" customFormat="1" x14ac:dyDescent="0.3">
      <c r="A42" s="7"/>
      <c r="F42" s="18"/>
      <c r="L42" s="69"/>
      <c r="N42" s="75"/>
      <c r="Q42" s="100"/>
      <c r="T42" s="2"/>
      <c r="V42" s="39"/>
      <c r="W42" s="125"/>
    </row>
    <row r="43" spans="1:32" s="58" customFormat="1" x14ac:dyDescent="0.3">
      <c r="A43" s="55" t="s">
        <v>32</v>
      </c>
      <c r="B43" s="56" t="s">
        <v>2</v>
      </c>
      <c r="C43" s="56" t="s">
        <v>3</v>
      </c>
      <c r="D43" s="56" t="s">
        <v>3</v>
      </c>
      <c r="E43" s="56" t="s">
        <v>3</v>
      </c>
      <c r="F43" s="22" t="s">
        <v>4</v>
      </c>
      <c r="G43" s="56" t="s">
        <v>5</v>
      </c>
      <c r="H43" s="56" t="s">
        <v>5</v>
      </c>
      <c r="I43" s="56" t="s">
        <v>5</v>
      </c>
      <c r="J43" s="56" t="s">
        <v>5</v>
      </c>
      <c r="K43" s="56" t="s">
        <v>5</v>
      </c>
      <c r="L43" s="72" t="s">
        <v>5</v>
      </c>
      <c r="M43" s="56" t="s">
        <v>6</v>
      </c>
      <c r="N43" s="78" t="s">
        <v>7</v>
      </c>
      <c r="O43" s="56" t="s">
        <v>7</v>
      </c>
      <c r="P43" s="56" t="s">
        <v>8</v>
      </c>
      <c r="Q43" s="105" t="s">
        <v>9</v>
      </c>
      <c r="R43" s="56" t="s">
        <v>10</v>
      </c>
      <c r="S43" s="56" t="s">
        <v>11</v>
      </c>
      <c r="T43" s="5" t="s">
        <v>12</v>
      </c>
      <c r="U43" s="56" t="s">
        <v>10</v>
      </c>
      <c r="V43" s="57" t="s">
        <v>10</v>
      </c>
      <c r="W43" s="128"/>
    </row>
    <row r="44" spans="1:32" s="63" customFormat="1" x14ac:dyDescent="0.3">
      <c r="A44" s="59" t="s">
        <v>33</v>
      </c>
      <c r="B44" s="60"/>
      <c r="C44" s="61" t="s">
        <v>14</v>
      </c>
      <c r="D44" s="61" t="s">
        <v>15</v>
      </c>
      <c r="E44" s="61" t="s">
        <v>16</v>
      </c>
      <c r="F44" s="20" t="s">
        <v>7</v>
      </c>
      <c r="G44" s="61" t="s">
        <v>17</v>
      </c>
      <c r="H44" s="61" t="s">
        <v>18</v>
      </c>
      <c r="I44" s="61" t="s">
        <v>19</v>
      </c>
      <c r="J44" s="61" t="s">
        <v>20</v>
      </c>
      <c r="K44" s="61" t="s">
        <v>21</v>
      </c>
      <c r="L44" s="73" t="s">
        <v>7</v>
      </c>
      <c r="M44" s="61" t="s">
        <v>22</v>
      </c>
      <c r="N44" s="79" t="s">
        <v>23</v>
      </c>
      <c r="O44" s="61" t="s">
        <v>5</v>
      </c>
      <c r="P44" s="61" t="s">
        <v>5</v>
      </c>
      <c r="Q44" s="106" t="s">
        <v>24</v>
      </c>
      <c r="R44" s="61" t="s">
        <v>25</v>
      </c>
      <c r="S44" s="61" t="s">
        <v>26</v>
      </c>
      <c r="T44" s="6" t="s">
        <v>7</v>
      </c>
      <c r="U44" s="61" t="s">
        <v>27</v>
      </c>
      <c r="V44" s="62" t="s">
        <v>28</v>
      </c>
      <c r="W44" s="129" t="s">
        <v>29</v>
      </c>
    </row>
    <row r="45" spans="1:32" x14ac:dyDescent="0.3">
      <c r="A45" s="41" t="s">
        <v>35</v>
      </c>
      <c r="B45" s="10">
        <v>1845</v>
      </c>
      <c r="C45" s="64">
        <v>37</v>
      </c>
      <c r="D45" s="64">
        <v>4</v>
      </c>
      <c r="E45" s="64">
        <v>12</v>
      </c>
      <c r="F45" s="18">
        <f t="shared" ref="F45:F47" si="30">SUM(C45:E45)</f>
        <v>53</v>
      </c>
      <c r="G45" s="64">
        <v>4</v>
      </c>
      <c r="H45" s="64">
        <v>4</v>
      </c>
      <c r="I45" s="64">
        <v>3</v>
      </c>
      <c r="J45" s="64">
        <v>3</v>
      </c>
      <c r="K45" s="64">
        <v>15</v>
      </c>
      <c r="L45" s="69">
        <f>SUM(G45:K45)</f>
        <v>29</v>
      </c>
      <c r="M45" s="10">
        <f t="shared" ref="M45:M47" si="31">SUM(B45+F45-L45)</f>
        <v>1869</v>
      </c>
      <c r="N45" s="75">
        <v>256</v>
      </c>
      <c r="O45" s="64">
        <f>SUM(G45+H45+I45+J45+K45+N45)</f>
        <v>285</v>
      </c>
      <c r="P45" s="64">
        <f>SUM(G45+H45+J45+N45)</f>
        <v>267</v>
      </c>
      <c r="Q45" s="100">
        <f t="shared" ref="Q45:Q48" si="32">SUM(N45/B45)</f>
        <v>0.13875338753387534</v>
      </c>
      <c r="R45" s="10">
        <f>SUM(M45-N45)</f>
        <v>1613</v>
      </c>
      <c r="S45" s="10">
        <f>SUM(R45-B45)</f>
        <v>-232</v>
      </c>
      <c r="T45" s="2">
        <v>18</v>
      </c>
      <c r="U45" s="10">
        <f t="shared" ref="U45:U47" si="33">SUM(R45+T45)</f>
        <v>1631</v>
      </c>
      <c r="V45" s="39">
        <f t="shared" ref="V45:V47" si="34">SUM(U45-B45)</f>
        <v>-214</v>
      </c>
      <c r="W45" s="118">
        <f>SUM(F45/B45)</f>
        <v>2.872628726287263E-2</v>
      </c>
    </row>
    <row r="46" spans="1:32" x14ac:dyDescent="0.3">
      <c r="A46" s="41" t="s">
        <v>61</v>
      </c>
      <c r="B46" s="10">
        <v>1477</v>
      </c>
      <c r="C46" s="64">
        <v>48</v>
      </c>
      <c r="D46" s="64">
        <v>0</v>
      </c>
      <c r="E46" s="64">
        <v>12</v>
      </c>
      <c r="F46" s="18">
        <f t="shared" si="30"/>
        <v>60</v>
      </c>
      <c r="G46" s="64">
        <v>12</v>
      </c>
      <c r="H46" s="64">
        <v>0</v>
      </c>
      <c r="I46" s="64">
        <v>0</v>
      </c>
      <c r="J46" s="64">
        <v>2</v>
      </c>
      <c r="K46" s="64">
        <v>17</v>
      </c>
      <c r="L46" s="69">
        <f>SUM(G46:K46)</f>
        <v>31</v>
      </c>
      <c r="M46" s="10">
        <f t="shared" si="31"/>
        <v>1506</v>
      </c>
      <c r="N46" s="75">
        <v>133</v>
      </c>
      <c r="O46" s="64">
        <f>SUM(G46+H46+I46+J46+K46+N46)</f>
        <v>164</v>
      </c>
      <c r="P46" s="64">
        <f>SUM(G46+H46+J46+N46)</f>
        <v>147</v>
      </c>
      <c r="Q46" s="100">
        <f t="shared" si="32"/>
        <v>9.004739336492891E-2</v>
      </c>
      <c r="R46" s="10">
        <f>SUM(M46-N46)</f>
        <v>1373</v>
      </c>
      <c r="S46" s="10">
        <f>SUM(R46-B46)</f>
        <v>-104</v>
      </c>
      <c r="T46" s="2">
        <v>6</v>
      </c>
      <c r="U46" s="10">
        <f t="shared" si="33"/>
        <v>1379</v>
      </c>
      <c r="V46" s="39">
        <f t="shared" si="34"/>
        <v>-98</v>
      </c>
      <c r="W46" s="118">
        <f t="shared" ref="W46:W48" si="35">SUM(F46/B46)</f>
        <v>4.0622884224779957E-2</v>
      </c>
    </row>
    <row r="47" spans="1:32" x14ac:dyDescent="0.3">
      <c r="A47" s="41" t="s">
        <v>53</v>
      </c>
      <c r="B47" s="10">
        <v>1865</v>
      </c>
      <c r="C47" s="64">
        <v>83</v>
      </c>
      <c r="D47" s="64">
        <v>6</v>
      </c>
      <c r="E47" s="64">
        <v>31</v>
      </c>
      <c r="F47" s="18">
        <f t="shared" si="30"/>
        <v>120</v>
      </c>
      <c r="G47" s="64">
        <v>1</v>
      </c>
      <c r="H47" s="64">
        <v>0</v>
      </c>
      <c r="I47" s="64">
        <v>3</v>
      </c>
      <c r="J47" s="64">
        <v>1</v>
      </c>
      <c r="K47" s="64">
        <v>10</v>
      </c>
      <c r="L47" s="69">
        <f>SUM(G47:K47)</f>
        <v>15</v>
      </c>
      <c r="M47" s="10">
        <f t="shared" si="31"/>
        <v>1970</v>
      </c>
      <c r="N47" s="75">
        <v>292</v>
      </c>
      <c r="O47" s="64">
        <f>SUM(G47+H47+I47+J47+K47+N47)</f>
        <v>307</v>
      </c>
      <c r="P47" s="64">
        <f>SUM(G47+H47+J47+N47)</f>
        <v>294</v>
      </c>
      <c r="Q47" s="100">
        <f t="shared" si="32"/>
        <v>0.15656836461126006</v>
      </c>
      <c r="R47" s="10">
        <f>SUM(M47-N47)</f>
        <v>1678</v>
      </c>
      <c r="S47" s="10">
        <f>SUM(R47-B47)</f>
        <v>-187</v>
      </c>
      <c r="T47" s="2">
        <v>24</v>
      </c>
      <c r="U47" s="10">
        <f t="shared" si="33"/>
        <v>1702</v>
      </c>
      <c r="V47" s="39">
        <f t="shared" si="34"/>
        <v>-163</v>
      </c>
      <c r="W47" s="118">
        <f t="shared" si="35"/>
        <v>6.4343163538873996E-2</v>
      </c>
    </row>
    <row r="48" spans="1:32" s="67" customFormat="1" x14ac:dyDescent="0.3">
      <c r="A48" s="65" t="s">
        <v>31</v>
      </c>
      <c r="B48" s="66">
        <f t="shared" ref="B48:P48" si="36">SUM(B45:B47)</f>
        <v>5187</v>
      </c>
      <c r="C48" s="66">
        <f t="shared" si="36"/>
        <v>168</v>
      </c>
      <c r="D48" s="66">
        <f t="shared" si="36"/>
        <v>10</v>
      </c>
      <c r="E48" s="66">
        <f t="shared" si="36"/>
        <v>55</v>
      </c>
      <c r="F48" s="21">
        <f t="shared" si="36"/>
        <v>233</v>
      </c>
      <c r="G48" s="66">
        <f t="shared" si="36"/>
        <v>17</v>
      </c>
      <c r="H48" s="66">
        <f t="shared" si="36"/>
        <v>4</v>
      </c>
      <c r="I48" s="66">
        <f t="shared" si="36"/>
        <v>6</v>
      </c>
      <c r="J48" s="66">
        <f t="shared" si="36"/>
        <v>6</v>
      </c>
      <c r="K48" s="66">
        <f t="shared" si="36"/>
        <v>42</v>
      </c>
      <c r="L48" s="71">
        <f t="shared" si="36"/>
        <v>75</v>
      </c>
      <c r="M48" s="66">
        <f t="shared" si="36"/>
        <v>5345</v>
      </c>
      <c r="N48" s="77">
        <f t="shared" si="36"/>
        <v>681</v>
      </c>
      <c r="O48" s="66">
        <f t="shared" si="36"/>
        <v>756</v>
      </c>
      <c r="P48" s="66">
        <f t="shared" si="36"/>
        <v>708</v>
      </c>
      <c r="Q48" s="104">
        <f t="shared" si="32"/>
        <v>0.13128976286871025</v>
      </c>
      <c r="R48" s="66">
        <f>SUM(R45:R47)</f>
        <v>4664</v>
      </c>
      <c r="S48" s="50">
        <f>SUM(S45:S47)</f>
        <v>-523</v>
      </c>
      <c r="T48" s="4">
        <f>SUM(T45:T47)</f>
        <v>48</v>
      </c>
      <c r="U48" s="66">
        <f>SUM(U45:U47)</f>
        <v>4712</v>
      </c>
      <c r="V48" s="52">
        <f>SUM(V45:V47)</f>
        <v>-475</v>
      </c>
      <c r="W48" s="119">
        <f t="shared" si="35"/>
        <v>4.4919992288413341E-2</v>
      </c>
    </row>
    <row r="49" spans="3:22" x14ac:dyDescent="0.3">
      <c r="C49" s="64"/>
      <c r="D49" s="64"/>
      <c r="E49" s="64"/>
      <c r="F49" s="107">
        <f>SUM(F48/B48)</f>
        <v>4.4919992288413341E-2</v>
      </c>
      <c r="G49" s="64"/>
      <c r="H49" s="64"/>
      <c r="I49" s="64"/>
      <c r="J49" s="64"/>
      <c r="K49" s="64"/>
      <c r="L49" s="69"/>
      <c r="M49" s="10"/>
      <c r="N49" s="75"/>
      <c r="O49" s="64"/>
      <c r="P49" s="64"/>
      <c r="Q49" s="100"/>
      <c r="R49" s="10"/>
      <c r="T49" s="2"/>
      <c r="U49" s="10"/>
      <c r="V49" s="39"/>
    </row>
  </sheetData>
  <printOptions horizontalCentered="1"/>
  <pageMargins left="0.2" right="0.2" top="1" bottom="0.5" header="0.3" footer="0.3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Gathen</dc:creator>
  <cp:lastModifiedBy>Frank Springer</cp:lastModifiedBy>
  <cp:lastPrinted>2017-09-17T16:59:58Z</cp:lastPrinted>
  <dcterms:created xsi:type="dcterms:W3CDTF">2014-12-16T21:36:28Z</dcterms:created>
  <dcterms:modified xsi:type="dcterms:W3CDTF">2017-09-17T17:00:02Z</dcterms:modified>
</cp:coreProperties>
</file>